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RN SO 03 - Lubeň, Osek n..." sheetId="2" r:id="rId2"/>
    <sheet name="SO 03 OPR - Optimalizace ..." sheetId="3" r:id="rId3"/>
    <sheet name="SO 03 INV - Optimalizace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'VRN SO 03 - Lubeň, Osek n...'!$C$121:$K$148</definedName>
    <definedName name="_xlnm.Print_Area" localSheetId="1">'VRN SO 03 - Lubeň, Osek n...'!$C$4:$J$76,'VRN SO 03 - Lubeň, Osek n...'!$C$82:$J$103,'VRN SO 03 - Lubeň, Osek n...'!$C$109:$K$148</definedName>
    <definedName name="_xlnm.Print_Titles" localSheetId="1">'VRN SO 03 - Lubeň, Osek n...'!$121:$121</definedName>
    <definedName name="_xlnm._FilterDatabase" localSheetId="2" hidden="1">'SO 03 OPR - Optimalizace ...'!$C$117:$K$149</definedName>
    <definedName name="_xlnm.Print_Area" localSheetId="2">'SO 03 OPR - Optimalizace ...'!$C$4:$J$76,'SO 03 OPR - Optimalizace ...'!$C$82:$J$99,'SO 03 OPR - Optimalizace ...'!$C$105:$K$149</definedName>
    <definedName name="_xlnm.Print_Titles" localSheetId="2">'SO 03 OPR - Optimalizace ...'!$117:$117</definedName>
    <definedName name="_xlnm._FilterDatabase" localSheetId="3" hidden="1">'SO 03 INV - Optimalizace ...'!$C$125:$K$323</definedName>
    <definedName name="_xlnm.Print_Area" localSheetId="3">'SO 03 INV - Optimalizace ...'!$C$4:$J$76,'SO 03 INV - Optimalizace ...'!$C$82:$J$107,'SO 03 INV - Optimalizace ...'!$C$113:$K$323</definedName>
    <definedName name="_xlnm.Print_Titles" localSheetId="3">'SO 03 INV - Optimalizace ...'!$125:$125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323"/>
  <c r="BH323"/>
  <c r="BG323"/>
  <c r="BF323"/>
  <c r="T323"/>
  <c r="R323"/>
  <c r="P323"/>
  <c r="BK323"/>
  <c r="J323"/>
  <c r="BE323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2"/>
  <c r="BH302"/>
  <c r="BG302"/>
  <c r="BF302"/>
  <c r="T302"/>
  <c r="T301"/>
  <c r="T300"/>
  <c r="R302"/>
  <c r="R301"/>
  <c r="R300"/>
  <c r="P302"/>
  <c r="P301"/>
  <c r="P300"/>
  <c r="BK302"/>
  <c r="BK301"/>
  <c r="J301"/>
  <c r="BK300"/>
  <c r="J300"/>
  <c r="J302"/>
  <c r="BE302"/>
  <c r="J106"/>
  <c r="J105"/>
  <c r="BI299"/>
  <c r="BH299"/>
  <c r="BG299"/>
  <c r="BF299"/>
  <c r="T299"/>
  <c r="T298"/>
  <c r="R299"/>
  <c r="R298"/>
  <c r="P299"/>
  <c r="P298"/>
  <c r="BK299"/>
  <c r="BK298"/>
  <c r="J298"/>
  <c r="J299"/>
  <c r="BE299"/>
  <c r="J104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8"/>
  <c r="BH288"/>
  <c r="BG288"/>
  <c r="BF288"/>
  <c r="T288"/>
  <c r="R288"/>
  <c r="P288"/>
  <c r="BK288"/>
  <c r="J288"/>
  <c r="BE288"/>
  <c r="BI286"/>
  <c r="BH286"/>
  <c r="BG286"/>
  <c r="BF286"/>
  <c r="T286"/>
  <c r="T285"/>
  <c r="R286"/>
  <c r="R285"/>
  <c r="P286"/>
  <c r="P285"/>
  <c r="BK286"/>
  <c r="BK285"/>
  <c r="J285"/>
  <c r="J286"/>
  <c r="BE286"/>
  <c r="J103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5"/>
  <c r="BH275"/>
  <c r="BG275"/>
  <c r="BF275"/>
  <c r="T275"/>
  <c r="R275"/>
  <c r="P275"/>
  <c r="BK275"/>
  <c r="J275"/>
  <c r="BE275"/>
  <c r="BI271"/>
  <c r="BH271"/>
  <c r="BG271"/>
  <c r="BF271"/>
  <c r="T271"/>
  <c r="R271"/>
  <c r="P271"/>
  <c r="BK271"/>
  <c r="J271"/>
  <c r="BE271"/>
  <c r="BI267"/>
  <c r="BH267"/>
  <c r="BG267"/>
  <c r="BF267"/>
  <c r="T267"/>
  <c r="R267"/>
  <c r="P267"/>
  <c r="BK267"/>
  <c r="J267"/>
  <c r="BE267"/>
  <c r="BI263"/>
  <c r="BH263"/>
  <c r="BG263"/>
  <c r="BF263"/>
  <c r="T263"/>
  <c r="R263"/>
  <c r="P263"/>
  <c r="BK263"/>
  <c r="J263"/>
  <c r="BE263"/>
  <c r="BI256"/>
  <c r="BH256"/>
  <c r="BG256"/>
  <c r="BF256"/>
  <c r="T256"/>
  <c r="T255"/>
  <c r="R256"/>
  <c r="R255"/>
  <c r="P256"/>
  <c r="P255"/>
  <c r="BK256"/>
  <c r="BK255"/>
  <c r="J255"/>
  <c r="J256"/>
  <c r="BE256"/>
  <c r="J102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8"/>
  <c r="BH228"/>
  <c r="BG228"/>
  <c r="BF228"/>
  <c r="T228"/>
  <c r="T227"/>
  <c r="R228"/>
  <c r="R227"/>
  <c r="P228"/>
  <c r="P227"/>
  <c r="BK228"/>
  <c r="BK227"/>
  <c r="J227"/>
  <c r="J228"/>
  <c r="BE228"/>
  <c r="J101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3"/>
  <c r="BH193"/>
  <c r="BG193"/>
  <c r="BF193"/>
  <c r="T193"/>
  <c r="T192"/>
  <c r="R193"/>
  <c r="R192"/>
  <c r="P193"/>
  <c r="P192"/>
  <c r="BK193"/>
  <c r="BK192"/>
  <c r="J192"/>
  <c r="J193"/>
  <c r="BE193"/>
  <c r="J100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T181"/>
  <c r="R182"/>
  <c r="R181"/>
  <c r="P182"/>
  <c r="P181"/>
  <c r="BK182"/>
  <c r="BK181"/>
  <c r="J181"/>
  <c r="J182"/>
  <c r="BE182"/>
  <c r="J99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F37"/>
  <c i="1" r="BD97"/>
  <c i="4" r="BH129"/>
  <c r="F36"/>
  <c i="1" r="BC97"/>
  <c i="4" r="BG129"/>
  <c r="F35"/>
  <c i="1" r="BB97"/>
  <c i="4" r="BF129"/>
  <c r="J34"/>
  <c i="1" r="AW97"/>
  <c i="4" r="F34"/>
  <c i="1" r="BA97"/>
  <c i="4" r="T129"/>
  <c r="T128"/>
  <c r="T127"/>
  <c r="T126"/>
  <c r="R129"/>
  <c r="R128"/>
  <c r="R127"/>
  <c r="R126"/>
  <c r="P129"/>
  <c r="P128"/>
  <c r="P127"/>
  <c r="P126"/>
  <c i="1" r="AU97"/>
  <c i="4" r="BK129"/>
  <c r="BK128"/>
  <c r="J128"/>
  <c r="BK127"/>
  <c r="J127"/>
  <c r="BK126"/>
  <c r="J126"/>
  <c r="J96"/>
  <c r="J30"/>
  <c i="1" r="AG97"/>
  <c i="4" r="J129"/>
  <c r="BE129"/>
  <c r="J33"/>
  <c i="1" r="AV97"/>
  <c i="4" r="F33"/>
  <c i="1" r="AZ97"/>
  <c i="4" r="J98"/>
  <c r="J97"/>
  <c r="F120"/>
  <c r="E118"/>
  <c r="F89"/>
  <c r="E87"/>
  <c r="J39"/>
  <c r="J24"/>
  <c r="E24"/>
  <c r="J123"/>
  <c r="J92"/>
  <c r="J23"/>
  <c r="J21"/>
  <c r="E21"/>
  <c r="J122"/>
  <c r="J91"/>
  <c r="J20"/>
  <c r="J18"/>
  <c r="E18"/>
  <c r="F123"/>
  <c r="F92"/>
  <c r="J17"/>
  <c r="J15"/>
  <c r="E15"/>
  <c r="F122"/>
  <c r="F91"/>
  <c r="J14"/>
  <c r="J12"/>
  <c r="J120"/>
  <c r="J89"/>
  <c r="E7"/>
  <c r="E116"/>
  <c r="E85"/>
  <c i="3" r="J37"/>
  <c r="J36"/>
  <c i="1" r="AY96"/>
  <c i="3" r="J35"/>
  <c i="1" r="AX96"/>
  <c i="3"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F37"/>
  <c i="1" r="BD96"/>
  <c i="3" r="BH121"/>
  <c r="F36"/>
  <c i="1" r="BC96"/>
  <c i="3" r="BG121"/>
  <c r="F35"/>
  <c i="1" r="BB96"/>
  <c i="3" r="BF121"/>
  <c r="J34"/>
  <c i="1" r="AW96"/>
  <c i="3" r="F34"/>
  <c i="1" r="BA96"/>
  <c i="3" r="T121"/>
  <c r="T120"/>
  <c r="T119"/>
  <c r="T118"/>
  <c r="R121"/>
  <c r="R120"/>
  <c r="R119"/>
  <c r="R118"/>
  <c r="P121"/>
  <c r="P120"/>
  <c r="P119"/>
  <c r="P118"/>
  <c i="1" r="AU96"/>
  <c i="3" r="BK121"/>
  <c r="BK120"/>
  <c r="J120"/>
  <c r="BK119"/>
  <c r="J119"/>
  <c r="BK118"/>
  <c r="J118"/>
  <c r="J96"/>
  <c r="J30"/>
  <c i="1" r="AG96"/>
  <c i="3" r="J121"/>
  <c r="BE121"/>
  <c r="J33"/>
  <c i="1" r="AV96"/>
  <c i="3" r="F33"/>
  <c i="1" r="AZ96"/>
  <c i="3" r="J98"/>
  <c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2" r="J37"/>
  <c r="J36"/>
  <c i="1" r="AY95"/>
  <c i="2" r="J35"/>
  <c i="1" r="AX95"/>
  <c i="2" r="BI148"/>
  <c r="BH148"/>
  <c r="BG148"/>
  <c r="BF148"/>
  <c r="T148"/>
  <c r="T147"/>
  <c r="R148"/>
  <c r="R147"/>
  <c r="P148"/>
  <c r="P147"/>
  <c r="BK148"/>
  <c r="BK147"/>
  <c r="J147"/>
  <c r="J148"/>
  <c r="BE148"/>
  <c r="J102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10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100"/>
  <c r="BI131"/>
  <c r="BH131"/>
  <c r="BG131"/>
  <c r="BF131"/>
  <c r="T131"/>
  <c r="T130"/>
  <c r="R131"/>
  <c r="R130"/>
  <c r="P131"/>
  <c r="P130"/>
  <c r="BK131"/>
  <c r="BK130"/>
  <c r="J130"/>
  <c r="J131"/>
  <c r="BE131"/>
  <c r="J99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7"/>
  <c i="1" r="BD95"/>
  <c i="2" r="BH125"/>
  <c r="F36"/>
  <c i="1" r="BC95"/>
  <c i="2" r="BG125"/>
  <c r="F35"/>
  <c i="1" r="BB95"/>
  <c i="2" r="BF125"/>
  <c r="J34"/>
  <c i="1" r="AW95"/>
  <c i="2" r="F34"/>
  <c i="1" r="BA95"/>
  <c i="2" r="T125"/>
  <c r="T124"/>
  <c r="T123"/>
  <c r="T122"/>
  <c r="R125"/>
  <c r="R124"/>
  <c r="R123"/>
  <c r="R122"/>
  <c r="P125"/>
  <c r="P124"/>
  <c r="P123"/>
  <c r="P122"/>
  <c i="1" r="AU95"/>
  <c i="2" r="BK125"/>
  <c r="BK124"/>
  <c r="J124"/>
  <c r="BK123"/>
  <c r="J123"/>
  <c r="BK122"/>
  <c r="J122"/>
  <c r="J96"/>
  <c r="J30"/>
  <c i="1" r="AG95"/>
  <c i="2" r="J125"/>
  <c r="BE125"/>
  <c r="J33"/>
  <c i="1" r="AV95"/>
  <c i="2" r="F33"/>
  <c i="1" r="AZ95"/>
  <c i="2" r="J98"/>
  <c r="J97"/>
  <c r="F116"/>
  <c r="E114"/>
  <c r="F89"/>
  <c r="E87"/>
  <c r="J39"/>
  <c r="J24"/>
  <c r="E24"/>
  <c r="J119"/>
  <c r="J92"/>
  <c r="J23"/>
  <c r="J21"/>
  <c r="E21"/>
  <c r="J118"/>
  <c r="J91"/>
  <c r="J20"/>
  <c r="J18"/>
  <c r="E18"/>
  <c r="F119"/>
  <c r="F92"/>
  <c r="J17"/>
  <c r="J15"/>
  <c r="E15"/>
  <c r="F118"/>
  <c r="F91"/>
  <c r="J14"/>
  <c r="J12"/>
  <c r="J116"/>
  <c r="J89"/>
  <c r="E7"/>
  <c r="E112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<sst xmlns="http://schemas.openxmlformats.org/spreadsheetml/2006/main">
  <si>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</si>
  <si>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</si>
  <si>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</si>
  <si>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</si>
  <si>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</si>
  <si>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{747dcc2f-7cc4-4e79-8fbe-97e8e0ce42f2}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</si>
  <si>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</si>
  <si>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</si>
  <si>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</si>
  <si>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</si>
  <si>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</si>
  <si>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</si>
  <si>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</si>
  <si>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</si>
  <si>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16-027-A1-PDPS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</si>
  <si>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</si>
  <si>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</si>
  <si>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Luben - Lubeň, Osek nad Bečvou - rekonstrukce zdí a optimalizace koryta</t>
  </si>
  <si>
    <t>KSO:</t>
  </si>
  <si>
    <t>CC-CZ:</t>
  </si>
  <si>
    <t>Místo:</t>
  </si>
  <si>
    <t xml:space="preserve"> </t>
  </si>
  <si>
    <t>Datum:</t>
  </si>
  <si>
    <t>7. 4. 2020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</si>
  <si>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</si>
  <si>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</si>
  <si>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</si>
  <si>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</si>
  <si>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</si>
  <si>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</si>
  <si>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</si>
  <si>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</si>
  <si>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</si>
  <si>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</si>
  <si>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</si>
  <si>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</si>
  <si>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</si>
  <si>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</si>
  <si>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</si>
  <si>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</si>
  <si>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</si>
  <si>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</si>
  <si>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</si>
  <si>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</si>
  <si>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</si>
  <si>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</si>
  <si>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</si>
  <si>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</si>
  <si>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</si>
  <si>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</si>
  <si>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</si>
  <si>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</si>
  <si>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</si>
  <si>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</si>
  <si>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</si>
  <si>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</si>
  <si>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</si>
  <si>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</si>
  <si>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</si>
  <si>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</si>
  <si>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</si>
  <si>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</si>
  <si>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</si>
  <si>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</si>
  <si>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</si>
  <si>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</si>
  <si>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</si>
  <si>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</si>
  <si>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</si>
  <si>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</si>
  <si>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</si>
  <si>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</si>
  <si>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</si>
  <si>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</si>
  <si>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</si>
  <si>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</si>
  <si>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</si>
  <si>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</si>
  <si>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</si>
  <si>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</si>
  <si>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</si>
  <si>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 SO 03</t>
  </si>
  <si>
    <t>Lubeň, Osek nad Bečvou - rekonstrukce zdí a optimalizace koryta</t>
  </si>
  <si>
    <t>STA</t>
  </si>
  <si>
    <t>1</t>
  </si>
  <si>
    <t>{17a66113-ff68-4787-bc28-9a278acce9ca}</t>
  </si>
  <si>
    <t>2</t>
  </si>
  <si>
    <t>SO 03 OPR</t>
  </si>
  <si>
    <t>Optimalizace koryta v ř. km 1.294 - 1.454</t>
  </si>
  <si>
    <t>{cc83a365-f3ed-4ffb-848f-629eefe04e09}</t>
  </si>
  <si>
    <t>SO 03 INV</t>
  </si>
  <si>
    <t>{e8799063-ca7c-4a8b-b885-ac16f2714c0b}</t>
  </si>
  <si>
    <t>KRYCÍ LIST SOUPISU PRACÍ</t>
  </si>
  <si>
    <t>Objekt:</t>
  </si>
  <si>
    <t>VRN SO 03 - Lubeň, Osek nad Bečvou - rekonstrukce zdí a optimalizace koryta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</si>
  <si>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</si>
  <si>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</si>
  <si>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</si>
  <si>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</si>
  <si>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</si>
  <si>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</si>
  <si>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</si>
  <si>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</si>
  <si>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</si>
  <si>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</si>
  <si>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</si>
  <si>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</si>
  <si>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</si>
  <si>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</si>
  <si>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</si>
  <si>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</si>
  <si>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</si>
  <si>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</si>
  <si>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</si>
  <si>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</si>
  <si>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</si>
  <si>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</si>
  <si>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</si>
  <si>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</si>
  <si>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</si>
  <si>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</si>
  <si>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</si>
  <si>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</si>
  <si>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</si>
  <si>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</si>
  <si>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</si>
  <si>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</si>
  <si>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</si>
  <si>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kpl</t>
  </si>
  <si>
    <t>4</t>
  </si>
  <si>
    <t>P</t>
  </si>
  <si>
    <t>Poznámka k položce:_x000d_
geodetické vytyčení prostoru staveniště v terénu před zahájením stavebních prací (vytyčení hranic trvalého a dočasného záboru), zajištění průbežné geodetické činnosti oprávněnou osobou, včetně zaměření dokončené stavby</t>
  </si>
  <si>
    <t>012103000</t>
  </si>
  <si>
    <t>Geodetické práce před výstavbou</t>
  </si>
  <si>
    <t>Poznámka k položce:_x000d_
vytyčení všech podzemních inženýrských sítí a zajištění jejich neporušení během stavby a jejich zpětné předání jejich správcům</t>
  </si>
  <si>
    <t>3</t>
  </si>
  <si>
    <t>013254000</t>
  </si>
  <si>
    <t>Dokumentace skutečného provedení stavby</t>
  </si>
  <si>
    <t>6</t>
  </si>
  <si>
    <t>VRN2</t>
  </si>
  <si>
    <t>Příprava staveniště</t>
  </si>
  <si>
    <t>021203000</t>
  </si>
  <si>
    <t>Stěhování přírodních hodnot</t>
  </si>
  <si>
    <t>8</t>
  </si>
  <si>
    <t>Poznámka k položce:_x000d_
záchranný transfer živočichů</t>
  </si>
  <si>
    <t>VRN3</t>
  </si>
  <si>
    <t>Zařízení staveniště</t>
  </si>
  <si>
    <t>030001000</t>
  </si>
  <si>
    <t>10</t>
  </si>
  <si>
    <t>Poznámka k položce:_x000d_
Zařízení stavenište včetně jeho odstranění( zajištění záboru potřebných ploch a úhrady za dočasný zábor - zpětné předání vlastníkům dotčených pozemků), zajištění dostatečné bezpečnosti stavby včetně zabezpečení veřejného provozu, 1,0% z ceny PDPS</t>
  </si>
  <si>
    <t>032403000</t>
  </si>
  <si>
    <t>Provizorní komunikace</t>
  </si>
  <si>
    <t>12</t>
  </si>
  <si>
    <t>Poznámka k položce:_x000d_
Zajištění přístupových cest a komunikací vč. opravy, údržby a pruběžné čištení komunikací a chodníků užívaných v průběhu výstavby, vč. jejich zpětného předání. Zpevnění příjezdové kmunikace silničními panely v ploše 200 m2.</t>
  </si>
  <si>
    <t>7</t>
  </si>
  <si>
    <t>034403000</t>
  </si>
  <si>
    <t>Dopravní značení na staveništi</t>
  </si>
  <si>
    <t>14</t>
  </si>
  <si>
    <t>Poznámka k položce:_x000d_
Zajištění dočasného dopravního značení, včetne projednání a následné odstranění + osazení výstažných cedulí</t>
  </si>
  <si>
    <t>035103001</t>
  </si>
  <si>
    <t>Pronájem ploch</t>
  </si>
  <si>
    <t>16</t>
  </si>
  <si>
    <t>Poznámka k položce:_x000d_
zajištění potřebných záborů ploch pro stavbu, včetně úhrady za dočasné zábory ploch, dočasné a trvalé skládky a následné uvedení zabraných ploch do stavu potřebného pro vrácení po dokončení stavby (urovnání terénu, osetí travním semenem, náhradní výsadba)</t>
  </si>
  <si>
    <t>VRN4</t>
  </si>
  <si>
    <t>Inženýrská činnost</t>
  </si>
  <si>
    <t>9</t>
  </si>
  <si>
    <t>043103000</t>
  </si>
  <si>
    <t>Zkoušky bez rozlišení</t>
  </si>
  <si>
    <t>18</t>
  </si>
  <si>
    <t>Poznámka k položce:_x000d_
kontrolní měření kvality prací v rozsahu projektem předepsaných a dalších potřebných zkoušek prováděných prostřednictvím akrditovaných zkušeben posouzení základové spáry geotechnikem, posouzení použitelnosti lomového kamene geologem</t>
  </si>
  <si>
    <t>049002000</t>
  </si>
  <si>
    <t>Ostatní inženýrská činnost</t>
  </si>
  <si>
    <t>22</t>
  </si>
  <si>
    <t>Poznámka k položce:_x000d_
zpracování realizační projektové dokumentace RDS zadávané zhotovitelem stavby</t>
  </si>
  <si>
    <t>VRN6</t>
  </si>
  <si>
    <t>Územní vlivy</t>
  </si>
  <si>
    <t>11</t>
  </si>
  <si>
    <t>063002000</t>
  </si>
  <si>
    <t>Práce na těžce přístupných místech</t>
  </si>
  <si>
    <t>24</t>
  </si>
  <si>
    <t>SO 03 OPR - Optimalizace koryta v ř. km 1.294 - 1.454</t>
  </si>
  <si>
    <t>HSV - Práce a dodávky HSV</t>
  </si>
  <si>
    <t xml:space="preserve">    1 - Zemní práce</t>
  </si>
  <si>
    <t>HSV</t>
  </si>
  <si>
    <t>Práce a dodávky HSV</t>
  </si>
  <si>
    <t>Zemní práce</t>
  </si>
  <si>
    <t>112101101</t>
  </si>
  <si>
    <t>Kácení stromů listnatých D kmene do 300 mm</t>
  </si>
  <si>
    <t>kus</t>
  </si>
  <si>
    <t>VV</t>
  </si>
  <si>
    <t>13</t>
  </si>
  <si>
    <t>Součet</t>
  </si>
  <si>
    <t>112201101</t>
  </si>
  <si>
    <t>Odstranění pařezů D do 300 mm</t>
  </si>
  <si>
    <t>129203101</t>
  </si>
  <si>
    <t>Čištění otevřených koryt vodotečí š dna do 5 m hl do 2,5 m v hornině tř. 3</t>
  </si>
  <si>
    <t>m3</t>
  </si>
  <si>
    <t>Poznámka k položce:_x000d_
odstranění sedimentů z koryta</t>
  </si>
  <si>
    <t>560*0,2</t>
  </si>
  <si>
    <t>162301411</t>
  </si>
  <si>
    <t>Vodorovné přemístění kmenů stromů listnatých do 5 km D kmene do 300 mm</t>
  </si>
  <si>
    <t>20</t>
  </si>
  <si>
    <t>Poznámka k položce:_x000d_
Odvoz na jez Osek nad Bečvou</t>
  </si>
  <si>
    <t>162301421</t>
  </si>
  <si>
    <t>Vodorovné přemístění pařezů do 5 km D do 300 mm</t>
  </si>
  <si>
    <t>162701105</t>
  </si>
  <si>
    <t>Vodorovné přemístění do 10000 m výkopku/sypaniny z horniny tř. 1 až 4</t>
  </si>
  <si>
    <t>Poznámka k položce:_x000d_
odvoz přebytečné vytěžené zeminy na skládku</t>
  </si>
  <si>
    <t>162701109</t>
  </si>
  <si>
    <t>Příplatek k vodorovnému přemístění výkopku/sypaniny z horniny tř. 1 až 4 ZKD 1000 m přes 10000 m</t>
  </si>
  <si>
    <t>26</t>
  </si>
  <si>
    <t>Poznámka k položce:_x000d_
celková vzdálenost dopravy 11 km</t>
  </si>
  <si>
    <t>171201201</t>
  </si>
  <si>
    <t>Uložení sypaniny na skládky</t>
  </si>
  <si>
    <t>30</t>
  </si>
  <si>
    <t>171201211</t>
  </si>
  <si>
    <t>Poplatek za uložení odpadu ze sypaniny na skládce (skládkovné)</t>
  </si>
  <si>
    <t>t</t>
  </si>
  <si>
    <t>32</t>
  </si>
  <si>
    <t>112*1,9</t>
  </si>
  <si>
    <t>174201201</t>
  </si>
  <si>
    <t>Zásyp jam po pařezech D pařezů do 300 mm</t>
  </si>
  <si>
    <t>34</t>
  </si>
  <si>
    <t>SO 03 INV - Optimalizace koryta v ř. km 1.294 - 1.454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</si>
  <si>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</si>
  <si>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</si>
  <si>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</si>
  <si>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</si>
  <si>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</si>
  <si>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</si>
  <si>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</si>
  <si>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</si>
  <si>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114203101</t>
  </si>
  <si>
    <t>Rozebrání dlažeb z lomového kamene nebo betonových tvárnic na sucho</t>
  </si>
  <si>
    <t>Poznámka k položce:_x000d_
odstranění opevnění dna z betonových tvárnic</t>
  </si>
  <si>
    <t>560*0,3</t>
  </si>
  <si>
    <t>114203102</t>
  </si>
  <si>
    <t>Rozebrání dlažeb z lomového kamene nebo betonových tvárnic na sucho se zalitými spárami</t>
  </si>
  <si>
    <t>Poznámka k položce:_x000d_
odstranění stávajícího opevnění dna</t>
  </si>
  <si>
    <t>(499,64-420)*(2+2*0,9)*0,5</t>
  </si>
  <si>
    <t>115001105</t>
  </si>
  <si>
    <t>Převedení vody potrubím DN do 600</t>
  </si>
  <si>
    <t>m</t>
  </si>
  <si>
    <t>Poznámka k položce:_x000d_
vč. provizorní hrázky</t>
  </si>
  <si>
    <t>155</t>
  </si>
  <si>
    <t>115101201</t>
  </si>
  <si>
    <t>Čerpání vody na dopravní výšku do 10 m průměrný přítok do 500 l/min</t>
  </si>
  <si>
    <t>hod</t>
  </si>
  <si>
    <t>Poznámka k položce:_x000d_
14 dní</t>
  </si>
  <si>
    <t>14*10</t>
  </si>
  <si>
    <t>121101103</t>
  </si>
  <si>
    <t>Sejmutí ornice s přemístěním na vzdálenost do 250 m</t>
  </si>
  <si>
    <t>292*0,2</t>
  </si>
  <si>
    <t>124303101</t>
  </si>
  <si>
    <t>Vykopávky do 1000 m3 pro koryta vodotečí v hornině tř. 4</t>
  </si>
  <si>
    <t>Poznámka k položce:_x000d_
výkop pro kamenný zához</t>
  </si>
  <si>
    <t>414,8+41,1-168-151,316</t>
  </si>
  <si>
    <t>136,584-82,9</t>
  </si>
  <si>
    <t>53,684</t>
  </si>
  <si>
    <t>171201101</t>
  </si>
  <si>
    <t>Uložení sypaniny do násypů nezhutněných</t>
  </si>
  <si>
    <t>28</t>
  </si>
  <si>
    <t>Poznámka k položce:_x000d_
zpětný zásyp vytěženou zeminou nad opevněním</t>
  </si>
  <si>
    <t>82,9</t>
  </si>
  <si>
    <t>53,684*1,9</t>
  </si>
  <si>
    <t>181411163</t>
  </si>
  <si>
    <t>Založení trávníku zatravňovací textilií včetně textilie plochy do 1000 m2 ve svahu do 1:1</t>
  </si>
  <si>
    <t>m2</t>
  </si>
  <si>
    <t>36</t>
  </si>
  <si>
    <t>292</t>
  </si>
  <si>
    <t>M</t>
  </si>
  <si>
    <t>005724100</t>
  </si>
  <si>
    <t>osivo směs travní parková</t>
  </si>
  <si>
    <t>kg</t>
  </si>
  <si>
    <t>38</t>
  </si>
  <si>
    <t>182201101</t>
  </si>
  <si>
    <t>Svahování násypů</t>
  </si>
  <si>
    <t>40</t>
  </si>
  <si>
    <t>Poznámka k položce:_x000d_
úprava násypu nad opevněním LB</t>
  </si>
  <si>
    <t>182301123</t>
  </si>
  <si>
    <t>Rozprostření ornice pl do 500 m2 ve svahu přes 1:5 tl vrstvy do 200 mm</t>
  </si>
  <si>
    <t>42</t>
  </si>
  <si>
    <t>Zakládání</t>
  </si>
  <si>
    <t>274311127</t>
  </si>
  <si>
    <t>Základové pasy, prahy, věnce a ostruhy z betonu prostého C 25/30</t>
  </si>
  <si>
    <t>44</t>
  </si>
  <si>
    <t>Poznámka k položce:_x000d_
základ zdi C 25/30 - XF2 viz. výkaz materiálu v přehledných výkresech zdi</t>
  </si>
  <si>
    <t>0,77*(8+3)</t>
  </si>
  <si>
    <t>17</t>
  </si>
  <si>
    <t>274354111</t>
  </si>
  <si>
    <t>Bednění základových pasů - zřízení</t>
  </si>
  <si>
    <t>46</t>
  </si>
  <si>
    <t>2*1,3*0,6+2*(8+3)*0,6</t>
  </si>
  <si>
    <t>274354211</t>
  </si>
  <si>
    <t>Bednění základových pasů - odstranění</t>
  </si>
  <si>
    <t>48</t>
  </si>
  <si>
    <t>14,76</t>
  </si>
  <si>
    <t>Svislé a kompletní konstrukce</t>
  </si>
  <si>
    <t>19</t>
  </si>
  <si>
    <t>317321018</t>
  </si>
  <si>
    <t xml:space="preserve">Římsy opěrných zdí a valů z betonu železového  tř. C 30/37</t>
  </si>
  <si>
    <t>CS ÚRS 2019 01</t>
  </si>
  <si>
    <t>50</t>
  </si>
  <si>
    <t>0,24*(8+3)</t>
  </si>
  <si>
    <t>317353111</t>
  </si>
  <si>
    <t xml:space="preserve">Bednění říms opěrných zdí a valů  jakéhokoliv tvaru přímých, zalomených nebo jinak zakřivených zřízení</t>
  </si>
  <si>
    <t>52</t>
  </si>
  <si>
    <t>(8+3)*(0,35+0,5)+0,7*0,35</t>
  </si>
  <si>
    <t>317353112</t>
  </si>
  <si>
    <t xml:space="preserve">Bednění říms opěrných zdí a valů  jakéhokoliv tvaru přímých, zalomených nebo jinak zakřivených odstranění</t>
  </si>
  <si>
    <t>54</t>
  </si>
  <si>
    <t>9,595</t>
  </si>
  <si>
    <t>317361016</t>
  </si>
  <si>
    <t xml:space="preserve">Výztuž říms opěrných zdí a valů z oceli  10 505 (R) nebo BSt 500</t>
  </si>
  <si>
    <t>56</t>
  </si>
  <si>
    <t>2,64*120/1000</t>
  </si>
  <si>
    <t>23</t>
  </si>
  <si>
    <t>317661132</t>
  </si>
  <si>
    <t>Výplň spár monolitické římsy tmelem silikonovým šířky spáry do 40 mm</t>
  </si>
  <si>
    <t>58</t>
  </si>
  <si>
    <t>1*(0,7+0,35+0,35+0,15)</t>
  </si>
  <si>
    <t>327213123</t>
  </si>
  <si>
    <t>Zdění zdiva opěrných zdí z nepravidelných kamenů na maltu, objem kamene přes 0,02m3, š spáry do 20mm</t>
  </si>
  <si>
    <t>60</t>
  </si>
  <si>
    <t>Poznámka k položce:_x000d_
kamenný obklad líce zdi</t>
  </si>
  <si>
    <t>0,28*11</t>
  </si>
  <si>
    <t>25</t>
  </si>
  <si>
    <t>583807580</t>
  </si>
  <si>
    <t>kámen lomový soklový (1t = 1,5 m2)</t>
  </si>
  <si>
    <t>62</t>
  </si>
  <si>
    <t>327313217</t>
  </si>
  <si>
    <t>Opěrné zdi a valy z betonu prostého tř. C 25/30</t>
  </si>
  <si>
    <t>64</t>
  </si>
  <si>
    <t>Poznámka k položce:_x000d_
C 25/30 - XF2 viz. výkaz materiálu v přehledných výkresech zdi</t>
  </si>
  <si>
    <t>0,59*(8+3)</t>
  </si>
  <si>
    <t>27</t>
  </si>
  <si>
    <t>327351211</t>
  </si>
  <si>
    <t>Bednění opěrných zdí a valů svislých i skloněných zřízení</t>
  </si>
  <si>
    <t>66</t>
  </si>
  <si>
    <t>0,83*2+(8+3)*(1,4+1,42)</t>
  </si>
  <si>
    <t>327351221</t>
  </si>
  <si>
    <t>Bednění opěrných zdí a valů svislých i skloněných odstranění</t>
  </si>
  <si>
    <t>68</t>
  </si>
  <si>
    <t>32,68</t>
  </si>
  <si>
    <t>29</t>
  </si>
  <si>
    <t>327361006</t>
  </si>
  <si>
    <t>Výztuž opěrných zdí a valů D 12 mm z betonářské oceli 10 505</t>
  </si>
  <si>
    <t>70</t>
  </si>
  <si>
    <t>Poznámka k položce:_x000d_
ocel B 500B, 25kg/m´</t>
  </si>
  <si>
    <t>0,025*(6,49)</t>
  </si>
  <si>
    <t>Vodorovné konstrukce</t>
  </si>
  <si>
    <t>451315133</t>
  </si>
  <si>
    <t>Podkladní nebo výplňová vrstva z betonu C 8/10 tl do 200 mm</t>
  </si>
  <si>
    <t>72</t>
  </si>
  <si>
    <t>Poznámka k položce:_x000d_
viz. výkaz materiálu v přehledných výkresech zdi</t>
  </si>
  <si>
    <t>2,3*(8+3)</t>
  </si>
  <si>
    <t>31</t>
  </si>
  <si>
    <t>452218142</t>
  </si>
  <si>
    <t>Zajišťovací práh z upraveného lomového kamene na cementovou maltu</t>
  </si>
  <si>
    <t>74</t>
  </si>
  <si>
    <t>Poznámka k položce:_x000d_
kamenný práh u mostů a u přechodových úseků</t>
  </si>
  <si>
    <t>8,32+3,2</t>
  </si>
  <si>
    <t>458501111</t>
  </si>
  <si>
    <t>Výplňové klíny za opěrou z kameniva těženého hutněného po vrstvách</t>
  </si>
  <si>
    <t>76</t>
  </si>
  <si>
    <t>Poznámka k položce:_x000d_
zásyp za rubem zdi z nakupovaného materiálu</t>
  </si>
  <si>
    <t>3,5*(8+3)</t>
  </si>
  <si>
    <t>33</t>
  </si>
  <si>
    <t>462512370</t>
  </si>
  <si>
    <t>Zához z lomového kamene s proštěrkováním z terénu hmotnost nad 200 do 500 kg</t>
  </si>
  <si>
    <t>78</t>
  </si>
  <si>
    <t>Poznámka k položce:_x000d_
opevnění dna a břehů</t>
  </si>
  <si>
    <t>279,2+42,9+9,5</t>
  </si>
  <si>
    <t>462519003</t>
  </si>
  <si>
    <t>Příplatek za urovnání ploch záhozu z lomového kamene hmotnost nad 200 do 500 kg</t>
  </si>
  <si>
    <t>80</t>
  </si>
  <si>
    <t>279,2/0,5</t>
  </si>
  <si>
    <t>35</t>
  </si>
  <si>
    <t>463212121</t>
  </si>
  <si>
    <t>Rovnanina z lomového kamene s vyklínováním spár těženým kamenivem</t>
  </si>
  <si>
    <t>82</t>
  </si>
  <si>
    <t>Poznámka k položce:_x000d_
opevnění břehů 200-500kg, min. rozměr kamene 0,3x0,5x0,5m opevnění výustí</t>
  </si>
  <si>
    <t>18,3+0,6</t>
  </si>
  <si>
    <t>467510111</t>
  </si>
  <si>
    <t>Balvanitý skluz z lomového kamene tl 700 až 1200 mm</t>
  </si>
  <si>
    <t>84</t>
  </si>
  <si>
    <t>Poznámka k položce:_x000d_
kameny kladeny na výšku</t>
  </si>
  <si>
    <t>6,8</t>
  </si>
  <si>
    <t>Ostatní konstrukce a práce, bourání</t>
  </si>
  <si>
    <t>37</t>
  </si>
  <si>
    <t>919726122</t>
  </si>
  <si>
    <t>Geotextilie pro ochranu, separaci a filtraci netkaná měrná hmotnost do 300 g/m2</t>
  </si>
  <si>
    <t>86</t>
  </si>
  <si>
    <t>Poznámka k položce:_x000d_
ochrana hydroizolace za rubem zdi ochrana hydroizolace základu pod ronvaninou</t>
  </si>
  <si>
    <t>2,51*11</t>
  </si>
  <si>
    <t>Mezisoučet</t>
  </si>
  <si>
    <t>1,4*11</t>
  </si>
  <si>
    <t>931626212</t>
  </si>
  <si>
    <t>Úprava dilatační spáry těžkými asfaltovými pásy</t>
  </si>
  <si>
    <t>88</t>
  </si>
  <si>
    <t>Poznámka k položce:_x000d_
separační vrstva dilatačních spár</t>
  </si>
  <si>
    <t>1*(0,59+0,28)*2</t>
  </si>
  <si>
    <t>39</t>
  </si>
  <si>
    <t>931992121</t>
  </si>
  <si>
    <t>Výplň dilatačních spár z extrudovaného polystyrénu tl 20 mm</t>
  </si>
  <si>
    <t>90</t>
  </si>
  <si>
    <t>Poznámka k položce:_x000d_
pružná vložka dilatační spáry římsy dilatace napojení na silniční most</t>
  </si>
  <si>
    <t>1*0,24+1*(0,24+0,59+0,28+0,77)</t>
  </si>
  <si>
    <t>931994131</t>
  </si>
  <si>
    <t>Těsnění pracovní spáry betonové konstrukce silikonovým tmelem do pl 1,5 cm2</t>
  </si>
  <si>
    <t>92</t>
  </si>
  <si>
    <t>Poznámka k položce:_x000d_
fabion 50/50 jako úprava pracovní spáry mezi základem a dříkem</t>
  </si>
  <si>
    <t>41</t>
  </si>
  <si>
    <t>931994132</t>
  </si>
  <si>
    <t>Těsnění dilatační spáry betonové konstrukce silikonovým tmelem do pl 4,0 cm2</t>
  </si>
  <si>
    <t>94</t>
  </si>
  <si>
    <t>Poznámka k položce:_x000d_
těsnění svislé dilatační spáry těsnící trvale pružný silikonový tmel 20x15 mm</t>
  </si>
  <si>
    <t>1*4,4</t>
  </si>
  <si>
    <t>966045111</t>
  </si>
  <si>
    <t>Bourání konstrukcí LTM ve vodních tocích s přemístěním suti na hromady na vzdálenost do 20 m nebo s naložením na dopravní prostředek strojně z betonu prostého neprokládaného</t>
  </si>
  <si>
    <t>96</t>
  </si>
  <si>
    <t>11,2</t>
  </si>
  <si>
    <t>43</t>
  </si>
  <si>
    <t>966005111</t>
  </si>
  <si>
    <t>Rozebrání a odstranění silničního zábradlí se sloupky osazenými s betonovými patkami</t>
  </si>
  <si>
    <t>98</t>
  </si>
  <si>
    <t>997</t>
  </si>
  <si>
    <t>Přesun sutě</t>
  </si>
  <si>
    <t>997211511</t>
  </si>
  <si>
    <t>Vodorovná doprava suti po suchu na vzdálenost do 1 km</t>
  </si>
  <si>
    <t>100</t>
  </si>
  <si>
    <t>Poznámka k položce:_x000d_
odvoz stávajícího opevnění na skládku</t>
  </si>
  <si>
    <t>45</t>
  </si>
  <si>
    <t>997211519</t>
  </si>
  <si>
    <t>Příplatek ZKD 1 km u vodorovné dopravy suti</t>
  </si>
  <si>
    <t>102</t>
  </si>
  <si>
    <t>Poznámka k položce:_x000d_
celková vzdálenost skládky 11 km</t>
  </si>
  <si>
    <t>(1069,568)*10</t>
  </si>
  <si>
    <t>946201100</t>
  </si>
  <si>
    <t>uložení odpadu kód 170504 zemina a kamení</t>
  </si>
  <si>
    <t>104</t>
  </si>
  <si>
    <t>1069,568-453,6</t>
  </si>
  <si>
    <t>47</t>
  </si>
  <si>
    <t>946201200</t>
  </si>
  <si>
    <t>uložení odpadu kód 170101 beton</t>
  </si>
  <si>
    <t>106</t>
  </si>
  <si>
    <t>453,6</t>
  </si>
  <si>
    <t>998</t>
  </si>
  <si>
    <t>Přesun hmot</t>
  </si>
  <si>
    <t>998332011</t>
  </si>
  <si>
    <t>Přesun hmot pro úpravy vodních toků a kanály</t>
  </si>
  <si>
    <t>108</t>
  </si>
  <si>
    <t>PSV</t>
  </si>
  <si>
    <t>Práce a dodávky PSV</t>
  </si>
  <si>
    <t>711</t>
  </si>
  <si>
    <t>Izolace proti vodě, vlhkosti a plynům</t>
  </si>
  <si>
    <t>49</t>
  </si>
  <si>
    <t>711112001</t>
  </si>
  <si>
    <t>Provedení izolace proti zemní vlhkosti svislé za studena nátěrem penetračním</t>
  </si>
  <si>
    <t>110</t>
  </si>
  <si>
    <t>Poznámka k položce:_x000d_
nátěr rubu zdi</t>
  </si>
  <si>
    <t>111631500</t>
  </si>
  <si>
    <t>lak asfaltový ALP/9 (MJ t) bal 9 kg</t>
  </si>
  <si>
    <t>112</t>
  </si>
  <si>
    <t>Poznámka k položce:_x000d_
Spotřeba 0,3-0,4kg/m2 dle povrchu, ředidlo technický benzín</t>
  </si>
  <si>
    <t>51</t>
  </si>
  <si>
    <t>711112051</t>
  </si>
  <si>
    <t>Provedení izolace proti zemní vlhkosti svislé za studena 2x nátěr tekutou elastickou hydroizolací</t>
  </si>
  <si>
    <t>114</t>
  </si>
  <si>
    <t>43,01</t>
  </si>
  <si>
    <t>245510320</t>
  </si>
  <si>
    <t>nátěr hydroizolační - tekutá lepenka, bal. 30 kg</t>
  </si>
  <si>
    <t>116</t>
  </si>
  <si>
    <t>Poznámka k položce:_x000d_
Spotřeba: 1 vrstva 1,5 kg/m2</t>
  </si>
  <si>
    <t>53</t>
  </si>
  <si>
    <t>711142559</t>
  </si>
  <si>
    <t>Provedení izolace proti zemní vlhkosti pásy přitavením svislé NAIP</t>
  </si>
  <si>
    <t>118</t>
  </si>
  <si>
    <t>Poznámka k položce:_x000d_
dilatační spára v šířce 0,50 m pracovní spára mezi základem a stěnou v šířce 0,40 m pracovní spára mezi stěnou a rubem římsy v šířce 0,50 m</t>
  </si>
  <si>
    <t>1*1,7*0,5</t>
  </si>
  <si>
    <t>11*0,5</t>
  </si>
  <si>
    <t>628321340</t>
  </si>
  <si>
    <t>pás těžký asfaltovaný 40 MINERÁL</t>
  </si>
  <si>
    <t>120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</si>
</sst>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2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16-027-A1-PDPS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Luben - Lubeň, Osek nad Bečvou - rekonstrukce zdí a optimalizace koryta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7. 4. 2020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32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30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34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27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'VRN SO 03 - Lubeň, Osek n...'!J30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0</v>
      </c>
      <c r="AU95" s="123">
        <f>'VRN SO 03 - Lubeň, Osek n...'!P122</f>
        <v>0</v>
      </c>
      <c r="AV95" s="122">
        <f>'VRN SO 03 - Lubeň, Osek n...'!J33</f>
        <v>0</v>
      </c>
      <c r="AW95" s="122">
        <f>'VRN SO 03 - Lubeň, Osek n...'!J34</f>
        <v>0</v>
      </c>
      <c r="AX95" s="122">
        <f>'VRN SO 03 - Lubeň, Osek n...'!J35</f>
        <v>0</v>
      </c>
      <c r="AY95" s="122">
        <f>'VRN SO 03 - Lubeň, Osek n...'!J36</f>
        <v>0</v>
      </c>
      <c r="AZ95" s="122">
        <f>'VRN SO 03 - Lubeň, Osek n...'!F33</f>
        <v>0</v>
      </c>
      <c r="BA95" s="122">
        <f>'VRN SO 03 - Lubeň, Osek n...'!F34</f>
        <v>0</v>
      </c>
      <c r="BB95" s="122">
        <f>'VRN SO 03 - Lubeň, Osek n...'!F35</f>
        <v>0</v>
      </c>
      <c r="BC95" s="122">
        <f>'VRN SO 03 - Lubeň, Osek n...'!F36</f>
        <v>0</v>
      </c>
      <c r="BD95" s="124">
        <f>'VRN SO 03 - Lubeň, Osek n...'!F37</f>
        <v>0</v>
      </c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6" customFormat="1" ht="27" customHeight="1">
      <c r="A96" s="113" t="s">
        <v>80</v>
      </c>
      <c r="B96" s="114"/>
      <c r="C96" s="115"/>
      <c r="D96" s="116" t="s">
        <v>87</v>
      </c>
      <c r="E96" s="116"/>
      <c r="F96" s="116"/>
      <c r="G96" s="116"/>
      <c r="H96" s="116"/>
      <c r="I96" s="117"/>
      <c r="J96" s="116" t="s">
        <v>88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'SO 03 OPR - Optimalizace 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83</v>
      </c>
      <c r="AR96" s="120"/>
      <c r="AS96" s="121">
        <v>0</v>
      </c>
      <c r="AT96" s="122">
        <f>ROUND(SUM(AV96:AW96),2)</f>
        <v>0</v>
      </c>
      <c r="AU96" s="123">
        <f>'SO 03 OPR - Optimalizace ...'!P118</f>
        <v>0</v>
      </c>
      <c r="AV96" s="122">
        <f>'SO 03 OPR - Optimalizace ...'!J33</f>
        <v>0</v>
      </c>
      <c r="AW96" s="122">
        <f>'SO 03 OPR - Optimalizace ...'!J34</f>
        <v>0</v>
      </c>
      <c r="AX96" s="122">
        <f>'SO 03 OPR - Optimalizace ...'!J35</f>
        <v>0</v>
      </c>
      <c r="AY96" s="122">
        <f>'SO 03 OPR - Optimalizace ...'!J36</f>
        <v>0</v>
      </c>
      <c r="AZ96" s="122">
        <f>'SO 03 OPR - Optimalizace ...'!F33</f>
        <v>0</v>
      </c>
      <c r="BA96" s="122">
        <f>'SO 03 OPR - Optimalizace ...'!F34</f>
        <v>0</v>
      </c>
      <c r="BB96" s="122">
        <f>'SO 03 OPR - Optimalizace ...'!F35</f>
        <v>0</v>
      </c>
      <c r="BC96" s="122">
        <f>'SO 03 OPR - Optimalizace ...'!F36</f>
        <v>0</v>
      </c>
      <c r="BD96" s="124">
        <f>'SO 03 OPR - Optimalizace ...'!F37</f>
        <v>0</v>
      </c>
      <c r="BT96" s="125" t="s">
        <v>84</v>
      </c>
      <c r="BV96" s="125" t="s">
        <v>78</v>
      </c>
      <c r="BW96" s="125" t="s">
        <v>89</v>
      </c>
      <c r="BX96" s="125" t="s">
        <v>5</v>
      </c>
      <c r="CL96" s="125" t="s">
        <v>1</v>
      </c>
      <c r="CM96" s="125" t="s">
        <v>86</v>
      </c>
    </row>
    <row r="97" s="6" customFormat="1" ht="27" customHeight="1">
      <c r="A97" s="113" t="s">
        <v>80</v>
      </c>
      <c r="B97" s="114"/>
      <c r="C97" s="115"/>
      <c r="D97" s="116" t="s">
        <v>90</v>
      </c>
      <c r="E97" s="116"/>
      <c r="F97" s="116"/>
      <c r="G97" s="116"/>
      <c r="H97" s="116"/>
      <c r="I97" s="117"/>
      <c r="J97" s="116" t="s">
        <v>88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'SO 03 INV - Optimalizace 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83</v>
      </c>
      <c r="AR97" s="120"/>
      <c r="AS97" s="126">
        <v>0</v>
      </c>
      <c r="AT97" s="127">
        <f>ROUND(SUM(AV97:AW97),2)</f>
        <v>0</v>
      </c>
      <c r="AU97" s="128">
        <f>'SO 03 INV - Optimalizace ...'!P126</f>
        <v>0</v>
      </c>
      <c r="AV97" s="127">
        <f>'SO 03 INV - Optimalizace ...'!J33</f>
        <v>0</v>
      </c>
      <c r="AW97" s="127">
        <f>'SO 03 INV - Optimalizace ...'!J34</f>
        <v>0</v>
      </c>
      <c r="AX97" s="127">
        <f>'SO 03 INV - Optimalizace ...'!J35</f>
        <v>0</v>
      </c>
      <c r="AY97" s="127">
        <f>'SO 03 INV - Optimalizace ...'!J36</f>
        <v>0</v>
      </c>
      <c r="AZ97" s="127">
        <f>'SO 03 INV - Optimalizace ...'!F33</f>
        <v>0</v>
      </c>
      <c r="BA97" s="127">
        <f>'SO 03 INV - Optimalizace ...'!F34</f>
        <v>0</v>
      </c>
      <c r="BB97" s="127">
        <f>'SO 03 INV - Optimalizace ...'!F35</f>
        <v>0</v>
      </c>
      <c r="BC97" s="127">
        <f>'SO 03 INV - Optimalizace ...'!F36</f>
        <v>0</v>
      </c>
      <c r="BD97" s="129">
        <f>'SO 03 INV - Optimalizace ...'!F37</f>
        <v>0</v>
      </c>
      <c r="BT97" s="125" t="s">
        <v>84</v>
      </c>
      <c r="BV97" s="125" t="s">
        <v>78</v>
      </c>
      <c r="BW97" s="125" t="s">
        <v>91</v>
      </c>
      <c r="BX97" s="125" t="s">
        <v>5</v>
      </c>
      <c r="CL97" s="125" t="s">
        <v>1</v>
      </c>
      <c r="CM97" s="125" t="s">
        <v>86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sheetProtection sheet="1" formatColumns="0" formatRows="0" objects="1" scenarios="1" spinCount="100000" saltValue="uCHYsPFowpX/Nb3MCxK08tbx3o0qoUnt+WarUO8cMd1J7t+RbD2itbNh4CJiJcBGNDMR4sDpgS7JSJ5VvSEJfA==" hashValue="0Bu0LDRWkQ+MZ+wktY0PL9mOoibQBvYi4l/BkRBBjfhm2PKa5N001zTMPnpeyLWfC6NYR0lXy4F+7KggfMoVzA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VRN SO 03 - Lubeň, Osek n...'!C2" display="/"/>
    <hyperlink ref="A96" location="'SO 03 OPR - Optimalizace ...'!C2" display="/"/>
    <hyperlink ref="A97" location="'SO 03 INV - Optimaliza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Luben - Lubeň, Osek nad Bečvou - rekonstrukce zdí a optimalizace koryta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94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7. 4. 2020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>70890013</v>
      </c>
      <c r="L14" s="42"/>
    </row>
    <row r="15" s="1" customFormat="1" ht="18" customHeight="1">
      <c r="B15" s="42"/>
      <c r="E15" s="140" t="str">
        <f>IF('Rekapitulace stavby'!E11="","",'Rekapitulace stavby'!E11)</f>
        <v>Povodí Moravy, s.p.</v>
      </c>
      <c r="I15" s="141" t="s">
        <v>28</v>
      </c>
      <c r="J15" s="140" t="str">
        <f>IF('Rekapitulace stavby'!AN11="","",'Rekapitulace stavby'!AN11)</f>
        <v>CZ70890013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28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35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ROUND(J122,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ROUND((SUM(BE122:BE148)),  2)</f>
        <v>0</v>
      </c>
      <c r="I33" s="153">
        <v>0.20999999999999999</v>
      </c>
      <c r="J33" s="152">
        <f>ROUND(((SUM(BE122:BE148))*I33),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ROUND((SUM(BF122:BF148)),  2)</f>
        <v>0</v>
      </c>
      <c r="I34" s="153">
        <v>0.14999999999999999</v>
      </c>
      <c r="J34" s="152">
        <f>ROUND(((SUM(BF122:BF148))*I34),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ROUND((SUM(BG122:BG148)),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ROUND((SUM(BH122:BH148)),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ROUND((SUM(BI122:BI148)),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Luben - Lubeň, Osek nad Bečvou - rekonstrukce zdí a optimalizace koryta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VRN SO 03 - Lubeň, Osek nad Bečvou - rekonstrukce zdí a optimalizace koryta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7. 4. 2020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J122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100</v>
      </c>
      <c r="E97" s="185"/>
      <c r="F97" s="185"/>
      <c r="G97" s="185"/>
      <c r="H97" s="185"/>
      <c r="I97" s="186"/>
      <c r="J97" s="187">
        <f>J123</f>
        <v>0</v>
      </c>
      <c r="K97" s="183"/>
      <c r="L97" s="188"/>
    </row>
    <row r="98" s="9" customFormat="1" ht="19.92" customHeight="1">
      <c r="B98" s="189"/>
      <c r="C98" s="190"/>
      <c r="D98" s="191" t="s">
        <v>101</v>
      </c>
      <c r="E98" s="192"/>
      <c r="F98" s="192"/>
      <c r="G98" s="192"/>
      <c r="H98" s="192"/>
      <c r="I98" s="193"/>
      <c r="J98" s="194">
        <f>J124</f>
        <v>0</v>
      </c>
      <c r="K98" s="190"/>
      <c r="L98" s="195"/>
    </row>
    <row r="99" s="9" customFormat="1" ht="19.92" customHeight="1">
      <c r="B99" s="189"/>
      <c r="C99" s="190"/>
      <c r="D99" s="191" t="s">
        <v>102</v>
      </c>
      <c r="E99" s="192"/>
      <c r="F99" s="192"/>
      <c r="G99" s="192"/>
      <c r="H99" s="192"/>
      <c r="I99" s="193"/>
      <c r="J99" s="194">
        <f>J130</f>
        <v>0</v>
      </c>
      <c r="K99" s="190"/>
      <c r="L99" s="195"/>
    </row>
    <row r="100" s="9" customFormat="1" ht="19.92" customHeight="1">
      <c r="B100" s="189"/>
      <c r="C100" s="190"/>
      <c r="D100" s="191" t="s">
        <v>103</v>
      </c>
      <c r="E100" s="192"/>
      <c r="F100" s="192"/>
      <c r="G100" s="192"/>
      <c r="H100" s="192"/>
      <c r="I100" s="193"/>
      <c r="J100" s="194">
        <f>J133</f>
        <v>0</v>
      </c>
      <c r="K100" s="190"/>
      <c r="L100" s="195"/>
    </row>
    <row r="101" s="9" customFormat="1" ht="19.92" customHeight="1">
      <c r="B101" s="189"/>
      <c r="C101" s="190"/>
      <c r="D101" s="191" t="s">
        <v>104</v>
      </c>
      <c r="E101" s="192"/>
      <c r="F101" s="192"/>
      <c r="G101" s="192"/>
      <c r="H101" s="192"/>
      <c r="I101" s="193"/>
      <c r="J101" s="194">
        <f>J142</f>
        <v>0</v>
      </c>
      <c r="K101" s="190"/>
      <c r="L101" s="195"/>
    </row>
    <row r="102" s="9" customFormat="1" ht="19.92" customHeight="1">
      <c r="B102" s="189"/>
      <c r="C102" s="190"/>
      <c r="D102" s="191" t="s">
        <v>105</v>
      </c>
      <c r="E102" s="192"/>
      <c r="F102" s="192"/>
      <c r="G102" s="192"/>
      <c r="H102" s="192"/>
      <c r="I102" s="193"/>
      <c r="J102" s="194">
        <f>J147</f>
        <v>0</v>
      </c>
      <c r="K102" s="190"/>
      <c r="L102" s="195"/>
    </row>
    <row r="103" s="1" customFormat="1" ht="21.84" customHeight="1">
      <c r="B103" s="37"/>
      <c r="C103" s="38"/>
      <c r="D103" s="38"/>
      <c r="E103" s="38"/>
      <c r="F103" s="38"/>
      <c r="G103" s="38"/>
      <c r="H103" s="38"/>
      <c r="I103" s="138"/>
      <c r="J103" s="38"/>
      <c r="K103" s="38"/>
      <c r="L103" s="42"/>
    </row>
    <row r="104" s="1" customFormat="1" ht="6.96" customHeight="1">
      <c r="B104" s="60"/>
      <c r="C104" s="61"/>
      <c r="D104" s="61"/>
      <c r="E104" s="61"/>
      <c r="F104" s="61"/>
      <c r="G104" s="61"/>
      <c r="H104" s="61"/>
      <c r="I104" s="172"/>
      <c r="J104" s="61"/>
      <c r="K104" s="61"/>
      <c r="L104" s="42"/>
    </row>
    <row r="108" s="1" customFormat="1" ht="6.96" customHeight="1">
      <c r="B108" s="62"/>
      <c r="C108" s="63"/>
      <c r="D108" s="63"/>
      <c r="E108" s="63"/>
      <c r="F108" s="63"/>
      <c r="G108" s="63"/>
      <c r="H108" s="63"/>
      <c r="I108" s="175"/>
      <c r="J108" s="63"/>
      <c r="K108" s="63"/>
      <c r="L108" s="42"/>
    </row>
    <row r="109" s="1" customFormat="1" ht="24.96" customHeight="1">
      <c r="B109" s="37"/>
      <c r="C109" s="22" t="s">
        <v>106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6.96" customHeight="1"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2" customHeight="1">
      <c r="B111" s="37"/>
      <c r="C111" s="31" t="s">
        <v>16</v>
      </c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6.5" customHeight="1">
      <c r="B112" s="37"/>
      <c r="C112" s="38"/>
      <c r="D112" s="38"/>
      <c r="E112" s="176" t="str">
        <f>E7</f>
        <v>Luben - Lubeň, Osek nad Bečvou - rekonstrukce zdí a optimalizace koryta</v>
      </c>
      <c r="F112" s="31"/>
      <c r="G112" s="31"/>
      <c r="H112" s="31"/>
      <c r="I112" s="138"/>
      <c r="J112" s="38"/>
      <c r="K112" s="38"/>
      <c r="L112" s="42"/>
    </row>
    <row r="113" s="1" customFormat="1" ht="12" customHeight="1">
      <c r="B113" s="37"/>
      <c r="C113" s="31" t="s">
        <v>93</v>
      </c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6.5" customHeight="1">
      <c r="B114" s="37"/>
      <c r="C114" s="38"/>
      <c r="D114" s="38"/>
      <c r="E114" s="70" t="str">
        <f>E9</f>
        <v>VRN SO 03 - Lubeň, Osek nad Bečvou - rekonstrukce zdí a optimalizace koryta</v>
      </c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20</v>
      </c>
      <c r="D116" s="38"/>
      <c r="E116" s="38"/>
      <c r="F116" s="26" t="str">
        <f>F12</f>
        <v xml:space="preserve"> </v>
      </c>
      <c r="G116" s="38"/>
      <c r="H116" s="38"/>
      <c r="I116" s="141" t="s">
        <v>22</v>
      </c>
      <c r="J116" s="73" t="str">
        <f>IF(J12="","",J12)</f>
        <v>7. 4. 2020</v>
      </c>
      <c r="K116" s="38"/>
      <c r="L116" s="42"/>
    </row>
    <row r="117" s="1" customFormat="1" ht="6.96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5.15" customHeight="1">
      <c r="B118" s="37"/>
      <c r="C118" s="31" t="s">
        <v>24</v>
      </c>
      <c r="D118" s="38"/>
      <c r="E118" s="38"/>
      <c r="F118" s="26" t="str">
        <f>E15</f>
        <v>Povodí Moravy, s.p.</v>
      </c>
      <c r="G118" s="38"/>
      <c r="H118" s="38"/>
      <c r="I118" s="141" t="s">
        <v>32</v>
      </c>
      <c r="J118" s="35" t="str">
        <f>E21</f>
        <v xml:space="preserve"> </v>
      </c>
      <c r="K118" s="38"/>
      <c r="L118" s="42"/>
    </row>
    <row r="119" s="1" customFormat="1" ht="15.15" customHeight="1">
      <c r="B119" s="37"/>
      <c r="C119" s="31" t="s">
        <v>30</v>
      </c>
      <c r="D119" s="38"/>
      <c r="E119" s="38"/>
      <c r="F119" s="26" t="str">
        <f>IF(E18="","",E18)</f>
        <v>Vyplň údaj</v>
      </c>
      <c r="G119" s="38"/>
      <c r="H119" s="38"/>
      <c r="I119" s="141" t="s">
        <v>34</v>
      </c>
      <c r="J119" s="35" t="str">
        <f>E24</f>
        <v xml:space="preserve"> </v>
      </c>
      <c r="K119" s="38"/>
      <c r="L119" s="42"/>
    </row>
    <row r="120" s="1" customFormat="1" ht="10.32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0" customFormat="1" ht="29.28" customHeight="1">
      <c r="B121" s="196"/>
      <c r="C121" s="197" t="s">
        <v>107</v>
      </c>
      <c r="D121" s="198" t="s">
        <v>61</v>
      </c>
      <c r="E121" s="198" t="s">
        <v>57</v>
      </c>
      <c r="F121" s="198" t="s">
        <v>58</v>
      </c>
      <c r="G121" s="198" t="s">
        <v>108</v>
      </c>
      <c r="H121" s="198" t="s">
        <v>109</v>
      </c>
      <c r="I121" s="199" t="s">
        <v>110</v>
      </c>
      <c r="J121" s="200" t="s">
        <v>97</v>
      </c>
      <c r="K121" s="201" t="s">
        <v>111</v>
      </c>
      <c r="L121" s="202"/>
      <c r="M121" s="94" t="s">
        <v>1</v>
      </c>
      <c r="N121" s="95" t="s">
        <v>40</v>
      </c>
      <c r="O121" s="95" t="s">
        <v>112</v>
      </c>
      <c r="P121" s="95" t="s">
        <v>113</v>
      </c>
      <c r="Q121" s="95" t="s">
        <v>114</v>
      </c>
      <c r="R121" s="95" t="s">
        <v>115</v>
      </c>
      <c r="S121" s="95" t="s">
        <v>116</v>
      </c>
      <c r="T121" s="96" t="s">
        <v>117</v>
      </c>
    </row>
    <row r="122" s="1" customFormat="1" ht="22.8" customHeight="1">
      <c r="B122" s="37"/>
      <c r="C122" s="101" t="s">
        <v>118</v>
      </c>
      <c r="D122" s="38"/>
      <c r="E122" s="38"/>
      <c r="F122" s="38"/>
      <c r="G122" s="38"/>
      <c r="H122" s="38"/>
      <c r="I122" s="138"/>
      <c r="J122" s="203">
        <f>BK122</f>
        <v>0</v>
      </c>
      <c r="K122" s="38"/>
      <c r="L122" s="42"/>
      <c r="M122" s="97"/>
      <c r="N122" s="98"/>
      <c r="O122" s="98"/>
      <c r="P122" s="204">
        <f>P123</f>
        <v>0</v>
      </c>
      <c r="Q122" s="98"/>
      <c r="R122" s="204">
        <f>R123</f>
        <v>0</v>
      </c>
      <c r="S122" s="98"/>
      <c r="T122" s="205">
        <f>T123</f>
        <v>0</v>
      </c>
      <c r="AT122" s="16" t="s">
        <v>75</v>
      </c>
      <c r="AU122" s="16" t="s">
        <v>99</v>
      </c>
      <c r="BK122" s="206">
        <f>BK123</f>
        <v>0</v>
      </c>
    </row>
    <row r="123" s="11" customFormat="1" ht="25.92" customHeight="1">
      <c r="B123" s="207"/>
      <c r="C123" s="208"/>
      <c r="D123" s="209" t="s">
        <v>75</v>
      </c>
      <c r="E123" s="210" t="s">
        <v>119</v>
      </c>
      <c r="F123" s="210" t="s">
        <v>120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P124+P130+P133+P142+P147</f>
        <v>0</v>
      </c>
      <c r="Q123" s="215"/>
      <c r="R123" s="216">
        <f>R124+R130+R133+R142+R147</f>
        <v>0</v>
      </c>
      <c r="S123" s="215"/>
      <c r="T123" s="217">
        <f>T124+T130+T133+T142+T147</f>
        <v>0</v>
      </c>
      <c r="AR123" s="218" t="s">
        <v>121</v>
      </c>
      <c r="AT123" s="219" t="s">
        <v>75</v>
      </c>
      <c r="AU123" s="219" t="s">
        <v>76</v>
      </c>
      <c r="AY123" s="218" t="s">
        <v>122</v>
      </c>
      <c r="BK123" s="220">
        <f>BK124+BK130+BK133+BK142+BK147</f>
        <v>0</v>
      </c>
    </row>
    <row r="124" s="11" customFormat="1" ht="22.8" customHeight="1">
      <c r="B124" s="207"/>
      <c r="C124" s="208"/>
      <c r="D124" s="209" t="s">
        <v>75</v>
      </c>
      <c r="E124" s="221" t="s">
        <v>123</v>
      </c>
      <c r="F124" s="221" t="s">
        <v>124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SUM(P125:P129)</f>
        <v>0</v>
      </c>
      <c r="Q124" s="215"/>
      <c r="R124" s="216">
        <f>SUM(R125:R129)</f>
        <v>0</v>
      </c>
      <c r="S124" s="215"/>
      <c r="T124" s="217">
        <f>SUM(T125:T129)</f>
        <v>0</v>
      </c>
      <c r="AR124" s="218" t="s">
        <v>121</v>
      </c>
      <c r="AT124" s="219" t="s">
        <v>75</v>
      </c>
      <c r="AU124" s="219" t="s">
        <v>84</v>
      </c>
      <c r="AY124" s="218" t="s">
        <v>122</v>
      </c>
      <c r="BK124" s="220">
        <f>SUM(BK125:BK129)</f>
        <v>0</v>
      </c>
    </row>
    <row r="125" s="1" customFormat="1" ht="16.5" customHeight="1">
      <c r="B125" s="37"/>
      <c r="C125" s="223" t="s">
        <v>84</v>
      </c>
      <c r="D125" s="223" t="s">
        <v>125</v>
      </c>
      <c r="E125" s="224" t="s">
        <v>126</v>
      </c>
      <c r="F125" s="225" t="s">
        <v>127</v>
      </c>
      <c r="G125" s="226" t="s">
        <v>128</v>
      </c>
      <c r="H125" s="227">
        <v>1</v>
      </c>
      <c r="I125" s="228"/>
      <c r="J125" s="229">
        <f>ROUND(I125*H125,2)</f>
        <v>0</v>
      </c>
      <c r="K125" s="225" t="s">
        <v>1</v>
      </c>
      <c r="L125" s="42"/>
      <c r="M125" s="230" t="s">
        <v>1</v>
      </c>
      <c r="N125" s="231" t="s">
        <v>41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129</v>
      </c>
      <c r="AT125" s="234" t="s">
        <v>125</v>
      </c>
      <c r="AU125" s="234" t="s">
        <v>86</v>
      </c>
      <c r="AY125" s="16" t="s">
        <v>122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84</v>
      </c>
      <c r="BK125" s="235">
        <f>ROUND(I125*H125,2)</f>
        <v>0</v>
      </c>
      <c r="BL125" s="16" t="s">
        <v>129</v>
      </c>
      <c r="BM125" s="234" t="s">
        <v>86</v>
      </c>
    </row>
    <row r="126" s="1" customFormat="1">
      <c r="B126" s="37"/>
      <c r="C126" s="38"/>
      <c r="D126" s="236" t="s">
        <v>130</v>
      </c>
      <c r="E126" s="38"/>
      <c r="F126" s="237" t="s">
        <v>131</v>
      </c>
      <c r="G126" s="38"/>
      <c r="H126" s="38"/>
      <c r="I126" s="138"/>
      <c r="J126" s="38"/>
      <c r="K126" s="38"/>
      <c r="L126" s="42"/>
      <c r="M126" s="238"/>
      <c r="N126" s="85"/>
      <c r="O126" s="85"/>
      <c r="P126" s="85"/>
      <c r="Q126" s="85"/>
      <c r="R126" s="85"/>
      <c r="S126" s="85"/>
      <c r="T126" s="86"/>
      <c r="AT126" s="16" t="s">
        <v>130</v>
      </c>
      <c r="AU126" s="16" t="s">
        <v>86</v>
      </c>
    </row>
    <row r="127" s="1" customFormat="1" ht="16.5" customHeight="1">
      <c r="B127" s="37"/>
      <c r="C127" s="223" t="s">
        <v>86</v>
      </c>
      <c r="D127" s="223" t="s">
        <v>125</v>
      </c>
      <c r="E127" s="224" t="s">
        <v>132</v>
      </c>
      <c r="F127" s="225" t="s">
        <v>133</v>
      </c>
      <c r="G127" s="226" t="s">
        <v>128</v>
      </c>
      <c r="H127" s="227">
        <v>1</v>
      </c>
      <c r="I127" s="228"/>
      <c r="J127" s="229">
        <f>ROUND(I127*H127,2)</f>
        <v>0</v>
      </c>
      <c r="K127" s="225" t="s">
        <v>1</v>
      </c>
      <c r="L127" s="42"/>
      <c r="M127" s="230" t="s">
        <v>1</v>
      </c>
      <c r="N127" s="231" t="s">
        <v>41</v>
      </c>
      <c r="O127" s="85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129</v>
      </c>
      <c r="AT127" s="234" t="s">
        <v>125</v>
      </c>
      <c r="AU127" s="234" t="s">
        <v>86</v>
      </c>
      <c r="AY127" s="16" t="s">
        <v>122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6" t="s">
        <v>84</v>
      </c>
      <c r="BK127" s="235">
        <f>ROUND(I127*H127,2)</f>
        <v>0</v>
      </c>
      <c r="BL127" s="16" t="s">
        <v>129</v>
      </c>
      <c r="BM127" s="234" t="s">
        <v>129</v>
      </c>
    </row>
    <row r="128" s="1" customFormat="1">
      <c r="B128" s="37"/>
      <c r="C128" s="38"/>
      <c r="D128" s="236" t="s">
        <v>130</v>
      </c>
      <c r="E128" s="38"/>
      <c r="F128" s="237" t="s">
        <v>134</v>
      </c>
      <c r="G128" s="38"/>
      <c r="H128" s="38"/>
      <c r="I128" s="138"/>
      <c r="J128" s="38"/>
      <c r="K128" s="38"/>
      <c r="L128" s="42"/>
      <c r="M128" s="238"/>
      <c r="N128" s="85"/>
      <c r="O128" s="85"/>
      <c r="P128" s="85"/>
      <c r="Q128" s="85"/>
      <c r="R128" s="85"/>
      <c r="S128" s="85"/>
      <c r="T128" s="86"/>
      <c r="AT128" s="16" t="s">
        <v>130</v>
      </c>
      <c r="AU128" s="16" t="s">
        <v>86</v>
      </c>
    </row>
    <row r="129" s="1" customFormat="1" ht="16.5" customHeight="1">
      <c r="B129" s="37"/>
      <c r="C129" s="223" t="s">
        <v>135</v>
      </c>
      <c r="D129" s="223" t="s">
        <v>125</v>
      </c>
      <c r="E129" s="224" t="s">
        <v>136</v>
      </c>
      <c r="F129" s="225" t="s">
        <v>137</v>
      </c>
      <c r="G129" s="226" t="s">
        <v>128</v>
      </c>
      <c r="H129" s="227">
        <v>1</v>
      </c>
      <c r="I129" s="228"/>
      <c r="J129" s="229">
        <f>ROUND(I129*H129,2)</f>
        <v>0</v>
      </c>
      <c r="K129" s="225" t="s">
        <v>1</v>
      </c>
      <c r="L129" s="42"/>
      <c r="M129" s="230" t="s">
        <v>1</v>
      </c>
      <c r="N129" s="231" t="s">
        <v>41</v>
      </c>
      <c r="O129" s="85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AR129" s="234" t="s">
        <v>129</v>
      </c>
      <c r="AT129" s="234" t="s">
        <v>125</v>
      </c>
      <c r="AU129" s="234" t="s">
        <v>86</v>
      </c>
      <c r="AY129" s="16" t="s">
        <v>122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84</v>
      </c>
      <c r="BK129" s="235">
        <f>ROUND(I129*H129,2)</f>
        <v>0</v>
      </c>
      <c r="BL129" s="16" t="s">
        <v>129</v>
      </c>
      <c r="BM129" s="234" t="s">
        <v>138</v>
      </c>
    </row>
    <row r="130" s="11" customFormat="1" ht="22.8" customHeight="1">
      <c r="B130" s="207"/>
      <c r="C130" s="208"/>
      <c r="D130" s="209" t="s">
        <v>75</v>
      </c>
      <c r="E130" s="221" t="s">
        <v>139</v>
      </c>
      <c r="F130" s="221" t="s">
        <v>140</v>
      </c>
      <c r="G130" s="208"/>
      <c r="H130" s="208"/>
      <c r="I130" s="211"/>
      <c r="J130" s="222">
        <f>BK130</f>
        <v>0</v>
      </c>
      <c r="K130" s="208"/>
      <c r="L130" s="213"/>
      <c r="M130" s="214"/>
      <c r="N130" s="215"/>
      <c r="O130" s="215"/>
      <c r="P130" s="216">
        <f>SUM(P131:P132)</f>
        <v>0</v>
      </c>
      <c r="Q130" s="215"/>
      <c r="R130" s="216">
        <f>SUM(R131:R132)</f>
        <v>0</v>
      </c>
      <c r="S130" s="215"/>
      <c r="T130" s="217">
        <f>SUM(T131:T132)</f>
        <v>0</v>
      </c>
      <c r="AR130" s="218" t="s">
        <v>121</v>
      </c>
      <c r="AT130" s="219" t="s">
        <v>75</v>
      </c>
      <c r="AU130" s="219" t="s">
        <v>84</v>
      </c>
      <c r="AY130" s="218" t="s">
        <v>122</v>
      </c>
      <c r="BK130" s="220">
        <f>SUM(BK131:BK132)</f>
        <v>0</v>
      </c>
    </row>
    <row r="131" s="1" customFormat="1" ht="16.5" customHeight="1">
      <c r="B131" s="37"/>
      <c r="C131" s="223" t="s">
        <v>129</v>
      </c>
      <c r="D131" s="223" t="s">
        <v>125</v>
      </c>
      <c r="E131" s="224" t="s">
        <v>141</v>
      </c>
      <c r="F131" s="225" t="s">
        <v>142</v>
      </c>
      <c r="G131" s="226" t="s">
        <v>128</v>
      </c>
      <c r="H131" s="227">
        <v>1</v>
      </c>
      <c r="I131" s="228"/>
      <c r="J131" s="229">
        <f>ROUND(I131*H131,2)</f>
        <v>0</v>
      </c>
      <c r="K131" s="225" t="s">
        <v>1</v>
      </c>
      <c r="L131" s="42"/>
      <c r="M131" s="230" t="s">
        <v>1</v>
      </c>
      <c r="N131" s="231" t="s">
        <v>41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129</v>
      </c>
      <c r="AT131" s="234" t="s">
        <v>125</v>
      </c>
      <c r="AU131" s="234" t="s">
        <v>86</v>
      </c>
      <c r="AY131" s="16" t="s">
        <v>122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84</v>
      </c>
      <c r="BK131" s="235">
        <f>ROUND(I131*H131,2)</f>
        <v>0</v>
      </c>
      <c r="BL131" s="16" t="s">
        <v>129</v>
      </c>
      <c r="BM131" s="234" t="s">
        <v>143</v>
      </c>
    </row>
    <row r="132" s="1" customFormat="1">
      <c r="B132" s="37"/>
      <c r="C132" s="38"/>
      <c r="D132" s="236" t="s">
        <v>130</v>
      </c>
      <c r="E132" s="38"/>
      <c r="F132" s="237" t="s">
        <v>144</v>
      </c>
      <c r="G132" s="38"/>
      <c r="H132" s="38"/>
      <c r="I132" s="138"/>
      <c r="J132" s="38"/>
      <c r="K132" s="38"/>
      <c r="L132" s="42"/>
      <c r="M132" s="238"/>
      <c r="N132" s="85"/>
      <c r="O132" s="85"/>
      <c r="P132" s="85"/>
      <c r="Q132" s="85"/>
      <c r="R132" s="85"/>
      <c r="S132" s="85"/>
      <c r="T132" s="86"/>
      <c r="AT132" s="16" t="s">
        <v>130</v>
      </c>
      <c r="AU132" s="16" t="s">
        <v>86</v>
      </c>
    </row>
    <row r="133" s="11" customFormat="1" ht="22.8" customHeight="1">
      <c r="B133" s="207"/>
      <c r="C133" s="208"/>
      <c r="D133" s="209" t="s">
        <v>75</v>
      </c>
      <c r="E133" s="221" t="s">
        <v>145</v>
      </c>
      <c r="F133" s="221" t="s">
        <v>146</v>
      </c>
      <c r="G133" s="208"/>
      <c r="H133" s="208"/>
      <c r="I133" s="211"/>
      <c r="J133" s="222">
        <f>BK133</f>
        <v>0</v>
      </c>
      <c r="K133" s="208"/>
      <c r="L133" s="213"/>
      <c r="M133" s="214"/>
      <c r="N133" s="215"/>
      <c r="O133" s="215"/>
      <c r="P133" s="216">
        <f>SUM(P134:P141)</f>
        <v>0</v>
      </c>
      <c r="Q133" s="215"/>
      <c r="R133" s="216">
        <f>SUM(R134:R141)</f>
        <v>0</v>
      </c>
      <c r="S133" s="215"/>
      <c r="T133" s="217">
        <f>SUM(T134:T141)</f>
        <v>0</v>
      </c>
      <c r="AR133" s="218" t="s">
        <v>121</v>
      </c>
      <c r="AT133" s="219" t="s">
        <v>75</v>
      </c>
      <c r="AU133" s="219" t="s">
        <v>84</v>
      </c>
      <c r="AY133" s="218" t="s">
        <v>122</v>
      </c>
      <c r="BK133" s="220">
        <f>SUM(BK134:BK141)</f>
        <v>0</v>
      </c>
    </row>
    <row r="134" s="1" customFormat="1" ht="16.5" customHeight="1">
      <c r="B134" s="37"/>
      <c r="C134" s="223" t="s">
        <v>121</v>
      </c>
      <c r="D134" s="223" t="s">
        <v>125</v>
      </c>
      <c r="E134" s="224" t="s">
        <v>147</v>
      </c>
      <c r="F134" s="225" t="s">
        <v>146</v>
      </c>
      <c r="G134" s="226" t="s">
        <v>128</v>
      </c>
      <c r="H134" s="227">
        <v>1</v>
      </c>
      <c r="I134" s="228"/>
      <c r="J134" s="229">
        <f>ROUND(I134*H134,2)</f>
        <v>0</v>
      </c>
      <c r="K134" s="225" t="s">
        <v>1</v>
      </c>
      <c r="L134" s="42"/>
      <c r="M134" s="230" t="s">
        <v>1</v>
      </c>
      <c r="N134" s="231" t="s">
        <v>41</v>
      </c>
      <c r="O134" s="85"/>
      <c r="P134" s="232">
        <f>O134*H134</f>
        <v>0</v>
      </c>
      <c r="Q134" s="232">
        <v>0</v>
      </c>
      <c r="R134" s="232">
        <f>Q134*H134</f>
        <v>0</v>
      </c>
      <c r="S134" s="232">
        <v>0</v>
      </c>
      <c r="T134" s="233">
        <f>S134*H134</f>
        <v>0</v>
      </c>
      <c r="AR134" s="234" t="s">
        <v>129</v>
      </c>
      <c r="AT134" s="234" t="s">
        <v>125</v>
      </c>
      <c r="AU134" s="234" t="s">
        <v>86</v>
      </c>
      <c r="AY134" s="16" t="s">
        <v>122</v>
      </c>
      <c r="BE134" s="235">
        <f>IF(N134="základní",J134,0)</f>
        <v>0</v>
      </c>
      <c r="BF134" s="235">
        <f>IF(N134="snížená",J134,0)</f>
        <v>0</v>
      </c>
      <c r="BG134" s="235">
        <f>IF(N134="zákl. přenesená",J134,0)</f>
        <v>0</v>
      </c>
      <c r="BH134" s="235">
        <f>IF(N134="sníž. přenesená",J134,0)</f>
        <v>0</v>
      </c>
      <c r="BI134" s="235">
        <f>IF(N134="nulová",J134,0)</f>
        <v>0</v>
      </c>
      <c r="BJ134" s="16" t="s">
        <v>84</v>
      </c>
      <c r="BK134" s="235">
        <f>ROUND(I134*H134,2)</f>
        <v>0</v>
      </c>
      <c r="BL134" s="16" t="s">
        <v>129</v>
      </c>
      <c r="BM134" s="234" t="s">
        <v>148</v>
      </c>
    </row>
    <row r="135" s="1" customFormat="1">
      <c r="B135" s="37"/>
      <c r="C135" s="38"/>
      <c r="D135" s="236" t="s">
        <v>130</v>
      </c>
      <c r="E135" s="38"/>
      <c r="F135" s="237" t="s">
        <v>149</v>
      </c>
      <c r="G135" s="38"/>
      <c r="H135" s="38"/>
      <c r="I135" s="138"/>
      <c r="J135" s="38"/>
      <c r="K135" s="38"/>
      <c r="L135" s="42"/>
      <c r="M135" s="238"/>
      <c r="N135" s="85"/>
      <c r="O135" s="85"/>
      <c r="P135" s="85"/>
      <c r="Q135" s="85"/>
      <c r="R135" s="85"/>
      <c r="S135" s="85"/>
      <c r="T135" s="86"/>
      <c r="AT135" s="16" t="s">
        <v>130</v>
      </c>
      <c r="AU135" s="16" t="s">
        <v>86</v>
      </c>
    </row>
    <row r="136" s="1" customFormat="1" ht="16.5" customHeight="1">
      <c r="B136" s="37"/>
      <c r="C136" s="223" t="s">
        <v>138</v>
      </c>
      <c r="D136" s="223" t="s">
        <v>125</v>
      </c>
      <c r="E136" s="224" t="s">
        <v>150</v>
      </c>
      <c r="F136" s="225" t="s">
        <v>151</v>
      </c>
      <c r="G136" s="226" t="s">
        <v>128</v>
      </c>
      <c r="H136" s="227">
        <v>1</v>
      </c>
      <c r="I136" s="228"/>
      <c r="J136" s="229">
        <f>ROUND(I136*H136,2)</f>
        <v>0</v>
      </c>
      <c r="K136" s="225" t="s">
        <v>1</v>
      </c>
      <c r="L136" s="42"/>
      <c r="M136" s="230" t="s">
        <v>1</v>
      </c>
      <c r="N136" s="231" t="s">
        <v>41</v>
      </c>
      <c r="O136" s="85"/>
      <c r="P136" s="232">
        <f>O136*H136</f>
        <v>0</v>
      </c>
      <c r="Q136" s="232">
        <v>0</v>
      </c>
      <c r="R136" s="232">
        <f>Q136*H136</f>
        <v>0</v>
      </c>
      <c r="S136" s="232">
        <v>0</v>
      </c>
      <c r="T136" s="233">
        <f>S136*H136</f>
        <v>0</v>
      </c>
      <c r="AR136" s="234" t="s">
        <v>129</v>
      </c>
      <c r="AT136" s="234" t="s">
        <v>125</v>
      </c>
      <c r="AU136" s="234" t="s">
        <v>86</v>
      </c>
      <c r="AY136" s="16" t="s">
        <v>122</v>
      </c>
      <c r="BE136" s="235">
        <f>IF(N136="základní",J136,0)</f>
        <v>0</v>
      </c>
      <c r="BF136" s="235">
        <f>IF(N136="snížená",J136,0)</f>
        <v>0</v>
      </c>
      <c r="BG136" s="235">
        <f>IF(N136="zákl. přenesená",J136,0)</f>
        <v>0</v>
      </c>
      <c r="BH136" s="235">
        <f>IF(N136="sníž. přenesená",J136,0)</f>
        <v>0</v>
      </c>
      <c r="BI136" s="235">
        <f>IF(N136="nulová",J136,0)</f>
        <v>0</v>
      </c>
      <c r="BJ136" s="16" t="s">
        <v>84</v>
      </c>
      <c r="BK136" s="235">
        <f>ROUND(I136*H136,2)</f>
        <v>0</v>
      </c>
      <c r="BL136" s="16" t="s">
        <v>129</v>
      </c>
      <c r="BM136" s="234" t="s">
        <v>152</v>
      </c>
    </row>
    <row r="137" s="1" customFormat="1">
      <c r="B137" s="37"/>
      <c r="C137" s="38"/>
      <c r="D137" s="236" t="s">
        <v>130</v>
      </c>
      <c r="E137" s="38"/>
      <c r="F137" s="237" t="s">
        <v>153</v>
      </c>
      <c r="G137" s="38"/>
      <c r="H137" s="38"/>
      <c r="I137" s="138"/>
      <c r="J137" s="38"/>
      <c r="K137" s="38"/>
      <c r="L137" s="42"/>
      <c r="M137" s="238"/>
      <c r="N137" s="85"/>
      <c r="O137" s="85"/>
      <c r="P137" s="85"/>
      <c r="Q137" s="85"/>
      <c r="R137" s="85"/>
      <c r="S137" s="85"/>
      <c r="T137" s="86"/>
      <c r="AT137" s="16" t="s">
        <v>130</v>
      </c>
      <c r="AU137" s="16" t="s">
        <v>86</v>
      </c>
    </row>
    <row r="138" s="1" customFormat="1" ht="16.5" customHeight="1">
      <c r="B138" s="37"/>
      <c r="C138" s="223" t="s">
        <v>154</v>
      </c>
      <c r="D138" s="223" t="s">
        <v>125</v>
      </c>
      <c r="E138" s="224" t="s">
        <v>155</v>
      </c>
      <c r="F138" s="225" t="s">
        <v>156</v>
      </c>
      <c r="G138" s="226" t="s">
        <v>128</v>
      </c>
      <c r="H138" s="227">
        <v>1</v>
      </c>
      <c r="I138" s="228"/>
      <c r="J138" s="229">
        <f>ROUND(I138*H138,2)</f>
        <v>0</v>
      </c>
      <c r="K138" s="225" t="s">
        <v>1</v>
      </c>
      <c r="L138" s="42"/>
      <c r="M138" s="230" t="s">
        <v>1</v>
      </c>
      <c r="N138" s="231" t="s">
        <v>41</v>
      </c>
      <c r="O138" s="85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129</v>
      </c>
      <c r="AT138" s="234" t="s">
        <v>125</v>
      </c>
      <c r="AU138" s="234" t="s">
        <v>86</v>
      </c>
      <c r="AY138" s="16" t="s">
        <v>122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84</v>
      </c>
      <c r="BK138" s="235">
        <f>ROUND(I138*H138,2)</f>
        <v>0</v>
      </c>
      <c r="BL138" s="16" t="s">
        <v>129</v>
      </c>
      <c r="BM138" s="234" t="s">
        <v>157</v>
      </c>
    </row>
    <row r="139" s="1" customFormat="1">
      <c r="B139" s="37"/>
      <c r="C139" s="38"/>
      <c r="D139" s="236" t="s">
        <v>130</v>
      </c>
      <c r="E139" s="38"/>
      <c r="F139" s="237" t="s">
        <v>158</v>
      </c>
      <c r="G139" s="38"/>
      <c r="H139" s="38"/>
      <c r="I139" s="138"/>
      <c r="J139" s="38"/>
      <c r="K139" s="38"/>
      <c r="L139" s="42"/>
      <c r="M139" s="238"/>
      <c r="N139" s="85"/>
      <c r="O139" s="85"/>
      <c r="P139" s="85"/>
      <c r="Q139" s="85"/>
      <c r="R139" s="85"/>
      <c r="S139" s="85"/>
      <c r="T139" s="86"/>
      <c r="AT139" s="16" t="s">
        <v>130</v>
      </c>
      <c r="AU139" s="16" t="s">
        <v>86</v>
      </c>
    </row>
    <row r="140" s="1" customFormat="1" ht="16.5" customHeight="1">
      <c r="B140" s="37"/>
      <c r="C140" s="223" t="s">
        <v>143</v>
      </c>
      <c r="D140" s="223" t="s">
        <v>125</v>
      </c>
      <c r="E140" s="224" t="s">
        <v>159</v>
      </c>
      <c r="F140" s="225" t="s">
        <v>160</v>
      </c>
      <c r="G140" s="226" t="s">
        <v>128</v>
      </c>
      <c r="H140" s="227">
        <v>1</v>
      </c>
      <c r="I140" s="228"/>
      <c r="J140" s="229">
        <f>ROUND(I140*H140,2)</f>
        <v>0</v>
      </c>
      <c r="K140" s="225" t="s">
        <v>1</v>
      </c>
      <c r="L140" s="42"/>
      <c r="M140" s="230" t="s">
        <v>1</v>
      </c>
      <c r="N140" s="231" t="s">
        <v>41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129</v>
      </c>
      <c r="AT140" s="234" t="s">
        <v>125</v>
      </c>
      <c r="AU140" s="234" t="s">
        <v>86</v>
      </c>
      <c r="AY140" s="16" t="s">
        <v>122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84</v>
      </c>
      <c r="BK140" s="235">
        <f>ROUND(I140*H140,2)</f>
        <v>0</v>
      </c>
      <c r="BL140" s="16" t="s">
        <v>129</v>
      </c>
      <c r="BM140" s="234" t="s">
        <v>161</v>
      </c>
    </row>
    <row r="141" s="1" customFormat="1">
      <c r="B141" s="37"/>
      <c r="C141" s="38"/>
      <c r="D141" s="236" t="s">
        <v>130</v>
      </c>
      <c r="E141" s="38"/>
      <c r="F141" s="237" t="s">
        <v>162</v>
      </c>
      <c r="G141" s="38"/>
      <c r="H141" s="38"/>
      <c r="I141" s="138"/>
      <c r="J141" s="38"/>
      <c r="K141" s="38"/>
      <c r="L141" s="42"/>
      <c r="M141" s="238"/>
      <c r="N141" s="85"/>
      <c r="O141" s="85"/>
      <c r="P141" s="85"/>
      <c r="Q141" s="85"/>
      <c r="R141" s="85"/>
      <c r="S141" s="85"/>
      <c r="T141" s="86"/>
      <c r="AT141" s="16" t="s">
        <v>130</v>
      </c>
      <c r="AU141" s="16" t="s">
        <v>86</v>
      </c>
    </row>
    <row r="142" s="11" customFormat="1" ht="22.8" customHeight="1">
      <c r="B142" s="207"/>
      <c r="C142" s="208"/>
      <c r="D142" s="209" t="s">
        <v>75</v>
      </c>
      <c r="E142" s="221" t="s">
        <v>163</v>
      </c>
      <c r="F142" s="221" t="s">
        <v>164</v>
      </c>
      <c r="G142" s="208"/>
      <c r="H142" s="208"/>
      <c r="I142" s="211"/>
      <c r="J142" s="222">
        <f>BK142</f>
        <v>0</v>
      </c>
      <c r="K142" s="208"/>
      <c r="L142" s="213"/>
      <c r="M142" s="214"/>
      <c r="N142" s="215"/>
      <c r="O142" s="215"/>
      <c r="P142" s="216">
        <f>SUM(P143:P146)</f>
        <v>0</v>
      </c>
      <c r="Q142" s="215"/>
      <c r="R142" s="216">
        <f>SUM(R143:R146)</f>
        <v>0</v>
      </c>
      <c r="S142" s="215"/>
      <c r="T142" s="217">
        <f>SUM(T143:T146)</f>
        <v>0</v>
      </c>
      <c r="AR142" s="218" t="s">
        <v>121</v>
      </c>
      <c r="AT142" s="219" t="s">
        <v>75</v>
      </c>
      <c r="AU142" s="219" t="s">
        <v>84</v>
      </c>
      <c r="AY142" s="218" t="s">
        <v>122</v>
      </c>
      <c r="BK142" s="220">
        <f>SUM(BK143:BK146)</f>
        <v>0</v>
      </c>
    </row>
    <row r="143" s="1" customFormat="1" ht="16.5" customHeight="1">
      <c r="B143" s="37"/>
      <c r="C143" s="223" t="s">
        <v>165</v>
      </c>
      <c r="D143" s="223" t="s">
        <v>125</v>
      </c>
      <c r="E143" s="224" t="s">
        <v>166</v>
      </c>
      <c r="F143" s="225" t="s">
        <v>167</v>
      </c>
      <c r="G143" s="226" t="s">
        <v>128</v>
      </c>
      <c r="H143" s="227">
        <v>1</v>
      </c>
      <c r="I143" s="228"/>
      <c r="J143" s="229">
        <f>ROUND(I143*H143,2)</f>
        <v>0</v>
      </c>
      <c r="K143" s="225" t="s">
        <v>1</v>
      </c>
      <c r="L143" s="42"/>
      <c r="M143" s="230" t="s">
        <v>1</v>
      </c>
      <c r="N143" s="231" t="s">
        <v>41</v>
      </c>
      <c r="O143" s="85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AR143" s="234" t="s">
        <v>129</v>
      </c>
      <c r="AT143" s="234" t="s">
        <v>125</v>
      </c>
      <c r="AU143" s="234" t="s">
        <v>86</v>
      </c>
      <c r="AY143" s="16" t="s">
        <v>122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6" t="s">
        <v>84</v>
      </c>
      <c r="BK143" s="235">
        <f>ROUND(I143*H143,2)</f>
        <v>0</v>
      </c>
      <c r="BL143" s="16" t="s">
        <v>129</v>
      </c>
      <c r="BM143" s="234" t="s">
        <v>168</v>
      </c>
    </row>
    <row r="144" s="1" customFormat="1">
      <c r="B144" s="37"/>
      <c r="C144" s="38"/>
      <c r="D144" s="236" t="s">
        <v>130</v>
      </c>
      <c r="E144" s="38"/>
      <c r="F144" s="237" t="s">
        <v>169</v>
      </c>
      <c r="G144" s="38"/>
      <c r="H144" s="38"/>
      <c r="I144" s="138"/>
      <c r="J144" s="38"/>
      <c r="K144" s="38"/>
      <c r="L144" s="42"/>
      <c r="M144" s="238"/>
      <c r="N144" s="85"/>
      <c r="O144" s="85"/>
      <c r="P144" s="85"/>
      <c r="Q144" s="85"/>
      <c r="R144" s="85"/>
      <c r="S144" s="85"/>
      <c r="T144" s="86"/>
      <c r="AT144" s="16" t="s">
        <v>130</v>
      </c>
      <c r="AU144" s="16" t="s">
        <v>86</v>
      </c>
    </row>
    <row r="145" s="1" customFormat="1" ht="16.5" customHeight="1">
      <c r="B145" s="37"/>
      <c r="C145" s="223" t="s">
        <v>148</v>
      </c>
      <c r="D145" s="223" t="s">
        <v>125</v>
      </c>
      <c r="E145" s="224" t="s">
        <v>170</v>
      </c>
      <c r="F145" s="225" t="s">
        <v>171</v>
      </c>
      <c r="G145" s="226" t="s">
        <v>128</v>
      </c>
      <c r="H145" s="227">
        <v>1</v>
      </c>
      <c r="I145" s="228"/>
      <c r="J145" s="229">
        <f>ROUND(I145*H145,2)</f>
        <v>0</v>
      </c>
      <c r="K145" s="225" t="s">
        <v>1</v>
      </c>
      <c r="L145" s="42"/>
      <c r="M145" s="230" t="s">
        <v>1</v>
      </c>
      <c r="N145" s="231" t="s">
        <v>41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129</v>
      </c>
      <c r="AT145" s="234" t="s">
        <v>125</v>
      </c>
      <c r="AU145" s="234" t="s">
        <v>86</v>
      </c>
      <c r="AY145" s="16" t="s">
        <v>122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84</v>
      </c>
      <c r="BK145" s="235">
        <f>ROUND(I145*H145,2)</f>
        <v>0</v>
      </c>
      <c r="BL145" s="16" t="s">
        <v>129</v>
      </c>
      <c r="BM145" s="234" t="s">
        <v>172</v>
      </c>
    </row>
    <row r="146" s="1" customFormat="1">
      <c r="B146" s="37"/>
      <c r="C146" s="38"/>
      <c r="D146" s="236" t="s">
        <v>130</v>
      </c>
      <c r="E146" s="38"/>
      <c r="F146" s="237" t="s">
        <v>173</v>
      </c>
      <c r="G146" s="38"/>
      <c r="H146" s="38"/>
      <c r="I146" s="138"/>
      <c r="J146" s="38"/>
      <c r="K146" s="38"/>
      <c r="L146" s="42"/>
      <c r="M146" s="238"/>
      <c r="N146" s="85"/>
      <c r="O146" s="85"/>
      <c r="P146" s="85"/>
      <c r="Q146" s="85"/>
      <c r="R146" s="85"/>
      <c r="S146" s="85"/>
      <c r="T146" s="86"/>
      <c r="AT146" s="16" t="s">
        <v>130</v>
      </c>
      <c r="AU146" s="16" t="s">
        <v>86</v>
      </c>
    </row>
    <row r="147" s="11" customFormat="1" ht="22.8" customHeight="1">
      <c r="B147" s="207"/>
      <c r="C147" s="208"/>
      <c r="D147" s="209" t="s">
        <v>75</v>
      </c>
      <c r="E147" s="221" t="s">
        <v>174</v>
      </c>
      <c r="F147" s="221" t="s">
        <v>175</v>
      </c>
      <c r="G147" s="208"/>
      <c r="H147" s="208"/>
      <c r="I147" s="211"/>
      <c r="J147" s="222">
        <f>BK147</f>
        <v>0</v>
      </c>
      <c r="K147" s="208"/>
      <c r="L147" s="213"/>
      <c r="M147" s="214"/>
      <c r="N147" s="215"/>
      <c r="O147" s="215"/>
      <c r="P147" s="216">
        <f>P148</f>
        <v>0</v>
      </c>
      <c r="Q147" s="215"/>
      <c r="R147" s="216">
        <f>R148</f>
        <v>0</v>
      </c>
      <c r="S147" s="215"/>
      <c r="T147" s="217">
        <f>T148</f>
        <v>0</v>
      </c>
      <c r="AR147" s="218" t="s">
        <v>121</v>
      </c>
      <c r="AT147" s="219" t="s">
        <v>75</v>
      </c>
      <c r="AU147" s="219" t="s">
        <v>84</v>
      </c>
      <c r="AY147" s="218" t="s">
        <v>122</v>
      </c>
      <c r="BK147" s="220">
        <f>BK148</f>
        <v>0</v>
      </c>
    </row>
    <row r="148" s="1" customFormat="1" ht="16.5" customHeight="1">
      <c r="B148" s="37"/>
      <c r="C148" s="223" t="s">
        <v>176</v>
      </c>
      <c r="D148" s="223" t="s">
        <v>125</v>
      </c>
      <c r="E148" s="224" t="s">
        <v>177</v>
      </c>
      <c r="F148" s="225" t="s">
        <v>178</v>
      </c>
      <c r="G148" s="226" t="s">
        <v>128</v>
      </c>
      <c r="H148" s="227">
        <v>1</v>
      </c>
      <c r="I148" s="228"/>
      <c r="J148" s="229">
        <f>ROUND(I148*H148,2)</f>
        <v>0</v>
      </c>
      <c r="K148" s="225" t="s">
        <v>1</v>
      </c>
      <c r="L148" s="42"/>
      <c r="M148" s="239" t="s">
        <v>1</v>
      </c>
      <c r="N148" s="240" t="s">
        <v>41</v>
      </c>
      <c r="O148" s="241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AR148" s="234" t="s">
        <v>129</v>
      </c>
      <c r="AT148" s="234" t="s">
        <v>125</v>
      </c>
      <c r="AU148" s="234" t="s">
        <v>86</v>
      </c>
      <c r="AY148" s="16" t="s">
        <v>122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84</v>
      </c>
      <c r="BK148" s="235">
        <f>ROUND(I148*H148,2)</f>
        <v>0</v>
      </c>
      <c r="BL148" s="16" t="s">
        <v>129</v>
      </c>
      <c r="BM148" s="234" t="s">
        <v>179</v>
      </c>
    </row>
    <row r="149" s="1" customFormat="1" ht="6.96" customHeight="1">
      <c r="B149" s="60"/>
      <c r="C149" s="61"/>
      <c r="D149" s="61"/>
      <c r="E149" s="61"/>
      <c r="F149" s="61"/>
      <c r="G149" s="61"/>
      <c r="H149" s="61"/>
      <c r="I149" s="172"/>
      <c r="J149" s="61"/>
      <c r="K149" s="61"/>
      <c r="L149" s="42"/>
    </row>
  </sheetData>
  <sheetProtection sheet="1" autoFilter="0" formatColumns="0" formatRows="0" objects="1" scenarios="1" spinCount="100000" saltValue="R72TOZ9RDUaKilI96oEQc1UidNm9g6e1rebBjD5RrA9tcWtX5WLIchVkHV9r9/L6EcFLLCkJQoNisn0KIm8qqA==" hashValue="qBfAfekkT4u3GAnwtQSsl4zq4N52F0kpyV0OQDcMwcjnxlSG6ZJnFagnx1PEQFsYcQ62NvSi8ss9dR2C58Bn9A==" algorithmName="SHA-512" password="CC35"/>
  <autoFilter ref="C121:K14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Luben - Lubeň, Osek nad Bečvou - rekonstrukce zdí a optimalizace koryta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180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7. 4. 2020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>70890013</v>
      </c>
      <c r="L14" s="42"/>
    </row>
    <row r="15" s="1" customFormat="1" ht="18" customHeight="1">
      <c r="B15" s="42"/>
      <c r="E15" s="140" t="str">
        <f>IF('Rekapitulace stavby'!E11="","",'Rekapitulace stavby'!E11)</f>
        <v>Povodí Moravy, s.p.</v>
      </c>
      <c r="I15" s="141" t="s">
        <v>28</v>
      </c>
      <c r="J15" s="140" t="str">
        <f>IF('Rekapitulace stavby'!AN11="","",'Rekapitulace stavby'!AN11)</f>
        <v>CZ70890013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28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35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ROUND(J118,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ROUND((SUM(BE118:BE149)),  2)</f>
        <v>0</v>
      </c>
      <c r="I33" s="153">
        <v>0.20999999999999999</v>
      </c>
      <c r="J33" s="152">
        <f>ROUND(((SUM(BE118:BE149))*I33),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ROUND((SUM(BF118:BF149)),  2)</f>
        <v>0</v>
      </c>
      <c r="I34" s="153">
        <v>0.14999999999999999</v>
      </c>
      <c r="J34" s="152">
        <f>ROUND(((SUM(BF118:BF149))*I34),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ROUND((SUM(BG118:BG149)),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ROUND((SUM(BH118:BH149)),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ROUND((SUM(BI118:BI149)),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Luben - Lubeň, Osek nad Bečvou - rekonstrukce zdí a optimalizace koryta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03 OPR - Optimalizace koryta v ř. km 1.294 - 1.454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7. 4. 2020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J118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181</v>
      </c>
      <c r="E97" s="185"/>
      <c r="F97" s="185"/>
      <c r="G97" s="185"/>
      <c r="H97" s="185"/>
      <c r="I97" s="186"/>
      <c r="J97" s="187">
        <f>J119</f>
        <v>0</v>
      </c>
      <c r="K97" s="183"/>
      <c r="L97" s="188"/>
    </row>
    <row r="98" s="9" customFormat="1" ht="19.92" customHeight="1">
      <c r="B98" s="189"/>
      <c r="C98" s="190"/>
      <c r="D98" s="191" t="s">
        <v>182</v>
      </c>
      <c r="E98" s="192"/>
      <c r="F98" s="192"/>
      <c r="G98" s="192"/>
      <c r="H98" s="192"/>
      <c r="I98" s="193"/>
      <c r="J98" s="194">
        <f>J120</f>
        <v>0</v>
      </c>
      <c r="K98" s="190"/>
      <c r="L98" s="195"/>
    </row>
    <row r="99" s="1" customFormat="1" ht="21.84" customHeight="1">
      <c r="B99" s="37"/>
      <c r="C99" s="38"/>
      <c r="D99" s="38"/>
      <c r="E99" s="38"/>
      <c r="F99" s="38"/>
      <c r="G99" s="38"/>
      <c r="H99" s="38"/>
      <c r="I99" s="138"/>
      <c r="J99" s="38"/>
      <c r="K99" s="38"/>
      <c r="L99" s="42"/>
    </row>
    <row r="100" s="1" customFormat="1" ht="6.96" customHeight="1">
      <c r="B100" s="60"/>
      <c r="C100" s="61"/>
      <c r="D100" s="61"/>
      <c r="E100" s="61"/>
      <c r="F100" s="61"/>
      <c r="G100" s="61"/>
      <c r="H100" s="61"/>
      <c r="I100" s="172"/>
      <c r="J100" s="61"/>
      <c r="K100" s="61"/>
      <c r="L100" s="42"/>
    </row>
    <row r="104" s="1" customFormat="1" ht="6.96" customHeight="1">
      <c r="B104" s="62"/>
      <c r="C104" s="63"/>
      <c r="D104" s="63"/>
      <c r="E104" s="63"/>
      <c r="F104" s="63"/>
      <c r="G104" s="63"/>
      <c r="H104" s="63"/>
      <c r="I104" s="175"/>
      <c r="J104" s="63"/>
      <c r="K104" s="63"/>
      <c r="L104" s="42"/>
    </row>
    <row r="105" s="1" customFormat="1" ht="24.96" customHeight="1">
      <c r="B105" s="37"/>
      <c r="C105" s="22" t="s">
        <v>106</v>
      </c>
      <c r="D105" s="38"/>
      <c r="E105" s="38"/>
      <c r="F105" s="38"/>
      <c r="G105" s="38"/>
      <c r="H105" s="38"/>
      <c r="I105" s="138"/>
      <c r="J105" s="38"/>
      <c r="K105" s="38"/>
      <c r="L105" s="42"/>
    </row>
    <row r="106" s="1" customFormat="1" ht="6.96" customHeight="1">
      <c r="B106" s="37"/>
      <c r="C106" s="38"/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12" customHeight="1">
      <c r="B107" s="37"/>
      <c r="C107" s="31" t="s">
        <v>16</v>
      </c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6.5" customHeight="1">
      <c r="B108" s="37"/>
      <c r="C108" s="38"/>
      <c r="D108" s="38"/>
      <c r="E108" s="176" t="str">
        <f>E7</f>
        <v>Luben - Lubeň, Osek nad Bečvou - rekonstrukce zdí a optimalizace koryta</v>
      </c>
      <c r="F108" s="31"/>
      <c r="G108" s="31"/>
      <c r="H108" s="31"/>
      <c r="I108" s="138"/>
      <c r="J108" s="38"/>
      <c r="K108" s="38"/>
      <c r="L108" s="42"/>
    </row>
    <row r="109" s="1" customFormat="1" ht="12" customHeight="1">
      <c r="B109" s="37"/>
      <c r="C109" s="31" t="s">
        <v>93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70" t="str">
        <f>E9</f>
        <v>SO 03 OPR - Optimalizace koryta v ř. km 1.294 - 1.454</v>
      </c>
      <c r="F110" s="38"/>
      <c r="G110" s="38"/>
      <c r="H110" s="38"/>
      <c r="I110" s="138"/>
      <c r="J110" s="38"/>
      <c r="K110" s="38"/>
      <c r="L110" s="42"/>
    </row>
    <row r="111" s="1" customFormat="1" ht="6.96" customHeight="1"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2" customHeight="1">
      <c r="B112" s="37"/>
      <c r="C112" s="31" t="s">
        <v>20</v>
      </c>
      <c r="D112" s="38"/>
      <c r="E112" s="38"/>
      <c r="F112" s="26" t="str">
        <f>F12</f>
        <v xml:space="preserve"> </v>
      </c>
      <c r="G112" s="38"/>
      <c r="H112" s="38"/>
      <c r="I112" s="141" t="s">
        <v>22</v>
      </c>
      <c r="J112" s="73" t="str">
        <f>IF(J12="","",J12)</f>
        <v>7. 4. 2020</v>
      </c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5.15" customHeight="1">
      <c r="B114" s="37"/>
      <c r="C114" s="31" t="s">
        <v>24</v>
      </c>
      <c r="D114" s="38"/>
      <c r="E114" s="38"/>
      <c r="F114" s="26" t="str">
        <f>E15</f>
        <v>Povodí Moravy, s.p.</v>
      </c>
      <c r="G114" s="38"/>
      <c r="H114" s="38"/>
      <c r="I114" s="141" t="s">
        <v>32</v>
      </c>
      <c r="J114" s="35" t="str">
        <f>E21</f>
        <v xml:space="preserve"> </v>
      </c>
      <c r="K114" s="38"/>
      <c r="L114" s="42"/>
    </row>
    <row r="115" s="1" customFormat="1" ht="15.15" customHeight="1">
      <c r="B115" s="37"/>
      <c r="C115" s="31" t="s">
        <v>30</v>
      </c>
      <c r="D115" s="38"/>
      <c r="E115" s="38"/>
      <c r="F115" s="26" t="str">
        <f>IF(E18="","",E18)</f>
        <v>Vyplň údaj</v>
      </c>
      <c r="G115" s="38"/>
      <c r="H115" s="38"/>
      <c r="I115" s="141" t="s">
        <v>34</v>
      </c>
      <c r="J115" s="35" t="str">
        <f>E24</f>
        <v xml:space="preserve"> </v>
      </c>
      <c r="K115" s="38"/>
      <c r="L115" s="42"/>
    </row>
    <row r="116" s="1" customFormat="1" ht="10.32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0" customFormat="1" ht="29.28" customHeight="1">
      <c r="B117" s="196"/>
      <c r="C117" s="197" t="s">
        <v>107</v>
      </c>
      <c r="D117" s="198" t="s">
        <v>61</v>
      </c>
      <c r="E117" s="198" t="s">
        <v>57</v>
      </c>
      <c r="F117" s="198" t="s">
        <v>58</v>
      </c>
      <c r="G117" s="198" t="s">
        <v>108</v>
      </c>
      <c r="H117" s="198" t="s">
        <v>109</v>
      </c>
      <c r="I117" s="199" t="s">
        <v>110</v>
      </c>
      <c r="J117" s="200" t="s">
        <v>97</v>
      </c>
      <c r="K117" s="201" t="s">
        <v>111</v>
      </c>
      <c r="L117" s="202"/>
      <c r="M117" s="94" t="s">
        <v>1</v>
      </c>
      <c r="N117" s="95" t="s">
        <v>40</v>
      </c>
      <c r="O117" s="95" t="s">
        <v>112</v>
      </c>
      <c r="P117" s="95" t="s">
        <v>113</v>
      </c>
      <c r="Q117" s="95" t="s">
        <v>114</v>
      </c>
      <c r="R117" s="95" t="s">
        <v>115</v>
      </c>
      <c r="S117" s="95" t="s">
        <v>116</v>
      </c>
      <c r="T117" s="96" t="s">
        <v>117</v>
      </c>
    </row>
    <row r="118" s="1" customFormat="1" ht="22.8" customHeight="1">
      <c r="B118" s="37"/>
      <c r="C118" s="101" t="s">
        <v>118</v>
      </c>
      <c r="D118" s="38"/>
      <c r="E118" s="38"/>
      <c r="F118" s="38"/>
      <c r="G118" s="38"/>
      <c r="H118" s="38"/>
      <c r="I118" s="138"/>
      <c r="J118" s="203">
        <f>BK118</f>
        <v>0</v>
      </c>
      <c r="K118" s="38"/>
      <c r="L118" s="42"/>
      <c r="M118" s="97"/>
      <c r="N118" s="98"/>
      <c r="O118" s="98"/>
      <c r="P118" s="204">
        <f>P119</f>
        <v>0</v>
      </c>
      <c r="Q118" s="98"/>
      <c r="R118" s="204">
        <f>R119</f>
        <v>0</v>
      </c>
      <c r="S118" s="98"/>
      <c r="T118" s="205">
        <f>T119</f>
        <v>0</v>
      </c>
      <c r="AT118" s="16" t="s">
        <v>75</v>
      </c>
      <c r="AU118" s="16" t="s">
        <v>99</v>
      </c>
      <c r="BK118" s="206">
        <f>BK119</f>
        <v>0</v>
      </c>
    </row>
    <row r="119" s="11" customFormat="1" ht="25.92" customHeight="1">
      <c r="B119" s="207"/>
      <c r="C119" s="208"/>
      <c r="D119" s="209" t="s">
        <v>75</v>
      </c>
      <c r="E119" s="210" t="s">
        <v>183</v>
      </c>
      <c r="F119" s="210" t="s">
        <v>184</v>
      </c>
      <c r="G119" s="208"/>
      <c r="H119" s="208"/>
      <c r="I119" s="211"/>
      <c r="J119" s="212">
        <f>BK119</f>
        <v>0</v>
      </c>
      <c r="K119" s="208"/>
      <c r="L119" s="213"/>
      <c r="M119" s="214"/>
      <c r="N119" s="215"/>
      <c r="O119" s="215"/>
      <c r="P119" s="216">
        <f>P120</f>
        <v>0</v>
      </c>
      <c r="Q119" s="215"/>
      <c r="R119" s="216">
        <f>R120</f>
        <v>0</v>
      </c>
      <c r="S119" s="215"/>
      <c r="T119" s="217">
        <f>T120</f>
        <v>0</v>
      </c>
      <c r="AR119" s="218" t="s">
        <v>84</v>
      </c>
      <c r="AT119" s="219" t="s">
        <v>75</v>
      </c>
      <c r="AU119" s="219" t="s">
        <v>76</v>
      </c>
      <c r="AY119" s="218" t="s">
        <v>122</v>
      </c>
      <c r="BK119" s="220">
        <f>BK120</f>
        <v>0</v>
      </c>
    </row>
    <row r="120" s="11" customFormat="1" ht="22.8" customHeight="1">
      <c r="B120" s="207"/>
      <c r="C120" s="208"/>
      <c r="D120" s="209" t="s">
        <v>75</v>
      </c>
      <c r="E120" s="221" t="s">
        <v>84</v>
      </c>
      <c r="F120" s="221" t="s">
        <v>185</v>
      </c>
      <c r="G120" s="208"/>
      <c r="H120" s="208"/>
      <c r="I120" s="211"/>
      <c r="J120" s="222">
        <f>BK120</f>
        <v>0</v>
      </c>
      <c r="K120" s="208"/>
      <c r="L120" s="213"/>
      <c r="M120" s="214"/>
      <c r="N120" s="215"/>
      <c r="O120" s="215"/>
      <c r="P120" s="216">
        <f>SUM(P121:P149)</f>
        <v>0</v>
      </c>
      <c r="Q120" s="215"/>
      <c r="R120" s="216">
        <f>SUM(R121:R149)</f>
        <v>0</v>
      </c>
      <c r="S120" s="215"/>
      <c r="T120" s="217">
        <f>SUM(T121:T149)</f>
        <v>0</v>
      </c>
      <c r="AR120" s="218" t="s">
        <v>84</v>
      </c>
      <c r="AT120" s="219" t="s">
        <v>75</v>
      </c>
      <c r="AU120" s="219" t="s">
        <v>84</v>
      </c>
      <c r="AY120" s="218" t="s">
        <v>122</v>
      </c>
      <c r="BK120" s="220">
        <f>SUM(BK121:BK149)</f>
        <v>0</v>
      </c>
    </row>
    <row r="121" s="1" customFormat="1" ht="16.5" customHeight="1">
      <c r="B121" s="37"/>
      <c r="C121" s="223" t="s">
        <v>84</v>
      </c>
      <c r="D121" s="223" t="s">
        <v>125</v>
      </c>
      <c r="E121" s="224" t="s">
        <v>186</v>
      </c>
      <c r="F121" s="225" t="s">
        <v>187</v>
      </c>
      <c r="G121" s="226" t="s">
        <v>188</v>
      </c>
      <c r="H121" s="227">
        <v>13</v>
      </c>
      <c r="I121" s="228"/>
      <c r="J121" s="229">
        <f>ROUND(I121*H121,2)</f>
        <v>0</v>
      </c>
      <c r="K121" s="225" t="s">
        <v>1</v>
      </c>
      <c r="L121" s="42"/>
      <c r="M121" s="230" t="s">
        <v>1</v>
      </c>
      <c r="N121" s="231" t="s">
        <v>41</v>
      </c>
      <c r="O121" s="85"/>
      <c r="P121" s="232">
        <f>O121*H121</f>
        <v>0</v>
      </c>
      <c r="Q121" s="232">
        <v>0</v>
      </c>
      <c r="R121" s="232">
        <f>Q121*H121</f>
        <v>0</v>
      </c>
      <c r="S121" s="232">
        <v>0</v>
      </c>
      <c r="T121" s="233">
        <f>S121*H121</f>
        <v>0</v>
      </c>
      <c r="AR121" s="234" t="s">
        <v>129</v>
      </c>
      <c r="AT121" s="234" t="s">
        <v>125</v>
      </c>
      <c r="AU121" s="234" t="s">
        <v>86</v>
      </c>
      <c r="AY121" s="16" t="s">
        <v>122</v>
      </c>
      <c r="BE121" s="235">
        <f>IF(N121="základní",J121,0)</f>
        <v>0</v>
      </c>
      <c r="BF121" s="235">
        <f>IF(N121="snížená",J121,0)</f>
        <v>0</v>
      </c>
      <c r="BG121" s="235">
        <f>IF(N121="zákl. přenesená",J121,0)</f>
        <v>0</v>
      </c>
      <c r="BH121" s="235">
        <f>IF(N121="sníž. přenesená",J121,0)</f>
        <v>0</v>
      </c>
      <c r="BI121" s="235">
        <f>IF(N121="nulová",J121,0)</f>
        <v>0</v>
      </c>
      <c r="BJ121" s="16" t="s">
        <v>84</v>
      </c>
      <c r="BK121" s="235">
        <f>ROUND(I121*H121,2)</f>
        <v>0</v>
      </c>
      <c r="BL121" s="16" t="s">
        <v>129</v>
      </c>
      <c r="BM121" s="234" t="s">
        <v>86</v>
      </c>
    </row>
    <row r="122" s="12" customFormat="1">
      <c r="B122" s="244"/>
      <c r="C122" s="245"/>
      <c r="D122" s="236" t="s">
        <v>189</v>
      </c>
      <c r="E122" s="246" t="s">
        <v>1</v>
      </c>
      <c r="F122" s="247" t="s">
        <v>190</v>
      </c>
      <c r="G122" s="245"/>
      <c r="H122" s="248">
        <v>13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AT122" s="254" t="s">
        <v>189</v>
      </c>
      <c r="AU122" s="254" t="s">
        <v>86</v>
      </c>
      <c r="AV122" s="12" t="s">
        <v>86</v>
      </c>
      <c r="AW122" s="12" t="s">
        <v>33</v>
      </c>
      <c r="AX122" s="12" t="s">
        <v>76</v>
      </c>
      <c r="AY122" s="254" t="s">
        <v>122</v>
      </c>
    </row>
    <row r="123" s="13" customFormat="1">
      <c r="B123" s="255"/>
      <c r="C123" s="256"/>
      <c r="D123" s="236" t="s">
        <v>189</v>
      </c>
      <c r="E123" s="257" t="s">
        <v>1</v>
      </c>
      <c r="F123" s="258" t="s">
        <v>191</v>
      </c>
      <c r="G123" s="256"/>
      <c r="H123" s="259">
        <v>13</v>
      </c>
      <c r="I123" s="260"/>
      <c r="J123" s="256"/>
      <c r="K123" s="256"/>
      <c r="L123" s="261"/>
      <c r="M123" s="262"/>
      <c r="N123" s="263"/>
      <c r="O123" s="263"/>
      <c r="P123" s="263"/>
      <c r="Q123" s="263"/>
      <c r="R123" s="263"/>
      <c r="S123" s="263"/>
      <c r="T123" s="264"/>
      <c r="AT123" s="265" t="s">
        <v>189</v>
      </c>
      <c r="AU123" s="265" t="s">
        <v>86</v>
      </c>
      <c r="AV123" s="13" t="s">
        <v>129</v>
      </c>
      <c r="AW123" s="13" t="s">
        <v>33</v>
      </c>
      <c r="AX123" s="13" t="s">
        <v>84</v>
      </c>
      <c r="AY123" s="265" t="s">
        <v>122</v>
      </c>
    </row>
    <row r="124" s="1" customFormat="1" ht="16.5" customHeight="1">
      <c r="B124" s="37"/>
      <c r="C124" s="223" t="s">
        <v>86</v>
      </c>
      <c r="D124" s="223" t="s">
        <v>125</v>
      </c>
      <c r="E124" s="224" t="s">
        <v>192</v>
      </c>
      <c r="F124" s="225" t="s">
        <v>193</v>
      </c>
      <c r="G124" s="226" t="s">
        <v>188</v>
      </c>
      <c r="H124" s="227">
        <v>13</v>
      </c>
      <c r="I124" s="228"/>
      <c r="J124" s="229">
        <f>ROUND(I124*H124,2)</f>
        <v>0</v>
      </c>
      <c r="K124" s="225" t="s">
        <v>1</v>
      </c>
      <c r="L124" s="42"/>
      <c r="M124" s="230" t="s">
        <v>1</v>
      </c>
      <c r="N124" s="231" t="s">
        <v>41</v>
      </c>
      <c r="O124" s="85"/>
      <c r="P124" s="232">
        <f>O124*H124</f>
        <v>0</v>
      </c>
      <c r="Q124" s="232">
        <v>0</v>
      </c>
      <c r="R124" s="232">
        <f>Q124*H124</f>
        <v>0</v>
      </c>
      <c r="S124" s="232">
        <v>0</v>
      </c>
      <c r="T124" s="233">
        <f>S124*H124</f>
        <v>0</v>
      </c>
      <c r="AR124" s="234" t="s">
        <v>129</v>
      </c>
      <c r="AT124" s="234" t="s">
        <v>125</v>
      </c>
      <c r="AU124" s="234" t="s">
        <v>86</v>
      </c>
      <c r="AY124" s="16" t="s">
        <v>122</v>
      </c>
      <c r="BE124" s="235">
        <f>IF(N124="základní",J124,0)</f>
        <v>0</v>
      </c>
      <c r="BF124" s="235">
        <f>IF(N124="snížená",J124,0)</f>
        <v>0</v>
      </c>
      <c r="BG124" s="235">
        <f>IF(N124="zákl. přenesená",J124,0)</f>
        <v>0</v>
      </c>
      <c r="BH124" s="235">
        <f>IF(N124="sníž. přenesená",J124,0)</f>
        <v>0</v>
      </c>
      <c r="BI124" s="235">
        <f>IF(N124="nulová",J124,0)</f>
        <v>0</v>
      </c>
      <c r="BJ124" s="16" t="s">
        <v>84</v>
      </c>
      <c r="BK124" s="235">
        <f>ROUND(I124*H124,2)</f>
        <v>0</v>
      </c>
      <c r="BL124" s="16" t="s">
        <v>129</v>
      </c>
      <c r="BM124" s="234" t="s">
        <v>129</v>
      </c>
    </row>
    <row r="125" s="12" customFormat="1">
      <c r="B125" s="244"/>
      <c r="C125" s="245"/>
      <c r="D125" s="236" t="s">
        <v>189</v>
      </c>
      <c r="E125" s="246" t="s">
        <v>1</v>
      </c>
      <c r="F125" s="247" t="s">
        <v>190</v>
      </c>
      <c r="G125" s="245"/>
      <c r="H125" s="248">
        <v>13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AT125" s="254" t="s">
        <v>189</v>
      </c>
      <c r="AU125" s="254" t="s">
        <v>86</v>
      </c>
      <c r="AV125" s="12" t="s">
        <v>86</v>
      </c>
      <c r="AW125" s="12" t="s">
        <v>33</v>
      </c>
      <c r="AX125" s="12" t="s">
        <v>76</v>
      </c>
      <c r="AY125" s="254" t="s">
        <v>122</v>
      </c>
    </row>
    <row r="126" s="13" customFormat="1">
      <c r="B126" s="255"/>
      <c r="C126" s="256"/>
      <c r="D126" s="236" t="s">
        <v>189</v>
      </c>
      <c r="E126" s="257" t="s">
        <v>1</v>
      </c>
      <c r="F126" s="258" t="s">
        <v>191</v>
      </c>
      <c r="G126" s="256"/>
      <c r="H126" s="259">
        <v>13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AT126" s="265" t="s">
        <v>189</v>
      </c>
      <c r="AU126" s="265" t="s">
        <v>86</v>
      </c>
      <c r="AV126" s="13" t="s">
        <v>129</v>
      </c>
      <c r="AW126" s="13" t="s">
        <v>33</v>
      </c>
      <c r="AX126" s="13" t="s">
        <v>84</v>
      </c>
      <c r="AY126" s="265" t="s">
        <v>122</v>
      </c>
    </row>
    <row r="127" s="1" customFormat="1" ht="24" customHeight="1">
      <c r="B127" s="37"/>
      <c r="C127" s="223" t="s">
        <v>135</v>
      </c>
      <c r="D127" s="223" t="s">
        <v>125</v>
      </c>
      <c r="E127" s="224" t="s">
        <v>194</v>
      </c>
      <c r="F127" s="225" t="s">
        <v>195</v>
      </c>
      <c r="G127" s="226" t="s">
        <v>196</v>
      </c>
      <c r="H127" s="227">
        <v>112</v>
      </c>
      <c r="I127" s="228"/>
      <c r="J127" s="229">
        <f>ROUND(I127*H127,2)</f>
        <v>0</v>
      </c>
      <c r="K127" s="225" t="s">
        <v>1</v>
      </c>
      <c r="L127" s="42"/>
      <c r="M127" s="230" t="s">
        <v>1</v>
      </c>
      <c r="N127" s="231" t="s">
        <v>41</v>
      </c>
      <c r="O127" s="85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129</v>
      </c>
      <c r="AT127" s="234" t="s">
        <v>125</v>
      </c>
      <c r="AU127" s="234" t="s">
        <v>86</v>
      </c>
      <c r="AY127" s="16" t="s">
        <v>122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6" t="s">
        <v>84</v>
      </c>
      <c r="BK127" s="235">
        <f>ROUND(I127*H127,2)</f>
        <v>0</v>
      </c>
      <c r="BL127" s="16" t="s">
        <v>129</v>
      </c>
      <c r="BM127" s="234" t="s">
        <v>168</v>
      </c>
    </row>
    <row r="128" s="1" customFormat="1">
      <c r="B128" s="37"/>
      <c r="C128" s="38"/>
      <c r="D128" s="236" t="s">
        <v>130</v>
      </c>
      <c r="E128" s="38"/>
      <c r="F128" s="237" t="s">
        <v>197</v>
      </c>
      <c r="G128" s="38"/>
      <c r="H128" s="38"/>
      <c r="I128" s="138"/>
      <c r="J128" s="38"/>
      <c r="K128" s="38"/>
      <c r="L128" s="42"/>
      <c r="M128" s="238"/>
      <c r="N128" s="85"/>
      <c r="O128" s="85"/>
      <c r="P128" s="85"/>
      <c r="Q128" s="85"/>
      <c r="R128" s="85"/>
      <c r="S128" s="85"/>
      <c r="T128" s="86"/>
      <c r="AT128" s="16" t="s">
        <v>130</v>
      </c>
      <c r="AU128" s="16" t="s">
        <v>86</v>
      </c>
    </row>
    <row r="129" s="12" customFormat="1">
      <c r="B129" s="244"/>
      <c r="C129" s="245"/>
      <c r="D129" s="236" t="s">
        <v>189</v>
      </c>
      <c r="E129" s="246" t="s">
        <v>1</v>
      </c>
      <c r="F129" s="247" t="s">
        <v>198</v>
      </c>
      <c r="G129" s="245"/>
      <c r="H129" s="248">
        <v>112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AT129" s="254" t="s">
        <v>189</v>
      </c>
      <c r="AU129" s="254" t="s">
        <v>86</v>
      </c>
      <c r="AV129" s="12" t="s">
        <v>86</v>
      </c>
      <c r="AW129" s="12" t="s">
        <v>33</v>
      </c>
      <c r="AX129" s="12" t="s">
        <v>76</v>
      </c>
      <c r="AY129" s="254" t="s">
        <v>122</v>
      </c>
    </row>
    <row r="130" s="13" customFormat="1">
      <c r="B130" s="255"/>
      <c r="C130" s="256"/>
      <c r="D130" s="236" t="s">
        <v>189</v>
      </c>
      <c r="E130" s="257" t="s">
        <v>1</v>
      </c>
      <c r="F130" s="258" t="s">
        <v>191</v>
      </c>
      <c r="G130" s="256"/>
      <c r="H130" s="259">
        <v>112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AT130" s="265" t="s">
        <v>189</v>
      </c>
      <c r="AU130" s="265" t="s">
        <v>86</v>
      </c>
      <c r="AV130" s="13" t="s">
        <v>129</v>
      </c>
      <c r="AW130" s="13" t="s">
        <v>33</v>
      </c>
      <c r="AX130" s="13" t="s">
        <v>84</v>
      </c>
      <c r="AY130" s="265" t="s">
        <v>122</v>
      </c>
    </row>
    <row r="131" s="1" customFormat="1" ht="24" customHeight="1">
      <c r="B131" s="37"/>
      <c r="C131" s="223" t="s">
        <v>129</v>
      </c>
      <c r="D131" s="223" t="s">
        <v>125</v>
      </c>
      <c r="E131" s="224" t="s">
        <v>199</v>
      </c>
      <c r="F131" s="225" t="s">
        <v>200</v>
      </c>
      <c r="G131" s="226" t="s">
        <v>188</v>
      </c>
      <c r="H131" s="227">
        <v>13</v>
      </c>
      <c r="I131" s="228"/>
      <c r="J131" s="229">
        <f>ROUND(I131*H131,2)</f>
        <v>0</v>
      </c>
      <c r="K131" s="225" t="s">
        <v>1</v>
      </c>
      <c r="L131" s="42"/>
      <c r="M131" s="230" t="s">
        <v>1</v>
      </c>
      <c r="N131" s="231" t="s">
        <v>41</v>
      </c>
      <c r="O131" s="85"/>
      <c r="P131" s="232">
        <f>O131*H131</f>
        <v>0</v>
      </c>
      <c r="Q131" s="232">
        <v>0</v>
      </c>
      <c r="R131" s="232">
        <f>Q131*H131</f>
        <v>0</v>
      </c>
      <c r="S131" s="232">
        <v>0</v>
      </c>
      <c r="T131" s="233">
        <f>S131*H131</f>
        <v>0</v>
      </c>
      <c r="AR131" s="234" t="s">
        <v>129</v>
      </c>
      <c r="AT131" s="234" t="s">
        <v>125</v>
      </c>
      <c r="AU131" s="234" t="s">
        <v>86</v>
      </c>
      <c r="AY131" s="16" t="s">
        <v>122</v>
      </c>
      <c r="BE131" s="235">
        <f>IF(N131="základní",J131,0)</f>
        <v>0</v>
      </c>
      <c r="BF131" s="235">
        <f>IF(N131="snížená",J131,0)</f>
        <v>0</v>
      </c>
      <c r="BG131" s="235">
        <f>IF(N131="zákl. přenesená",J131,0)</f>
        <v>0</v>
      </c>
      <c r="BH131" s="235">
        <f>IF(N131="sníž. přenesená",J131,0)</f>
        <v>0</v>
      </c>
      <c r="BI131" s="235">
        <f>IF(N131="nulová",J131,0)</f>
        <v>0</v>
      </c>
      <c r="BJ131" s="16" t="s">
        <v>84</v>
      </c>
      <c r="BK131" s="235">
        <f>ROUND(I131*H131,2)</f>
        <v>0</v>
      </c>
      <c r="BL131" s="16" t="s">
        <v>129</v>
      </c>
      <c r="BM131" s="234" t="s">
        <v>201</v>
      </c>
    </row>
    <row r="132" s="1" customFormat="1">
      <c r="B132" s="37"/>
      <c r="C132" s="38"/>
      <c r="D132" s="236" t="s">
        <v>130</v>
      </c>
      <c r="E132" s="38"/>
      <c r="F132" s="237" t="s">
        <v>202</v>
      </c>
      <c r="G132" s="38"/>
      <c r="H132" s="38"/>
      <c r="I132" s="138"/>
      <c r="J132" s="38"/>
      <c r="K132" s="38"/>
      <c r="L132" s="42"/>
      <c r="M132" s="238"/>
      <c r="N132" s="85"/>
      <c r="O132" s="85"/>
      <c r="P132" s="85"/>
      <c r="Q132" s="85"/>
      <c r="R132" s="85"/>
      <c r="S132" s="85"/>
      <c r="T132" s="86"/>
      <c r="AT132" s="16" t="s">
        <v>130</v>
      </c>
      <c r="AU132" s="16" t="s">
        <v>86</v>
      </c>
    </row>
    <row r="133" s="12" customFormat="1">
      <c r="B133" s="244"/>
      <c r="C133" s="245"/>
      <c r="D133" s="236" t="s">
        <v>189</v>
      </c>
      <c r="E133" s="246" t="s">
        <v>1</v>
      </c>
      <c r="F133" s="247" t="s">
        <v>190</v>
      </c>
      <c r="G133" s="245"/>
      <c r="H133" s="248">
        <v>13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189</v>
      </c>
      <c r="AU133" s="254" t="s">
        <v>86</v>
      </c>
      <c r="AV133" s="12" t="s">
        <v>86</v>
      </c>
      <c r="AW133" s="12" t="s">
        <v>33</v>
      </c>
      <c r="AX133" s="12" t="s">
        <v>76</v>
      </c>
      <c r="AY133" s="254" t="s">
        <v>122</v>
      </c>
    </row>
    <row r="134" s="13" customFormat="1">
      <c r="B134" s="255"/>
      <c r="C134" s="256"/>
      <c r="D134" s="236" t="s">
        <v>189</v>
      </c>
      <c r="E134" s="257" t="s">
        <v>1</v>
      </c>
      <c r="F134" s="258" t="s">
        <v>191</v>
      </c>
      <c r="G134" s="256"/>
      <c r="H134" s="259">
        <v>13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189</v>
      </c>
      <c r="AU134" s="265" t="s">
        <v>86</v>
      </c>
      <c r="AV134" s="13" t="s">
        <v>129</v>
      </c>
      <c r="AW134" s="13" t="s">
        <v>33</v>
      </c>
      <c r="AX134" s="13" t="s">
        <v>84</v>
      </c>
      <c r="AY134" s="265" t="s">
        <v>122</v>
      </c>
    </row>
    <row r="135" s="1" customFormat="1" ht="16.5" customHeight="1">
      <c r="B135" s="37"/>
      <c r="C135" s="223" t="s">
        <v>121</v>
      </c>
      <c r="D135" s="223" t="s">
        <v>125</v>
      </c>
      <c r="E135" s="224" t="s">
        <v>203</v>
      </c>
      <c r="F135" s="225" t="s">
        <v>204</v>
      </c>
      <c r="G135" s="226" t="s">
        <v>188</v>
      </c>
      <c r="H135" s="227">
        <v>13</v>
      </c>
      <c r="I135" s="228"/>
      <c r="J135" s="229">
        <f>ROUND(I135*H135,2)</f>
        <v>0</v>
      </c>
      <c r="K135" s="225" t="s">
        <v>1</v>
      </c>
      <c r="L135" s="42"/>
      <c r="M135" s="230" t="s">
        <v>1</v>
      </c>
      <c r="N135" s="231" t="s">
        <v>41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129</v>
      </c>
      <c r="AT135" s="234" t="s">
        <v>125</v>
      </c>
      <c r="AU135" s="234" t="s">
        <v>86</v>
      </c>
      <c r="AY135" s="16" t="s">
        <v>122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84</v>
      </c>
      <c r="BK135" s="235">
        <f>ROUND(I135*H135,2)</f>
        <v>0</v>
      </c>
      <c r="BL135" s="16" t="s">
        <v>129</v>
      </c>
      <c r="BM135" s="234" t="s">
        <v>172</v>
      </c>
    </row>
    <row r="136" s="1" customFormat="1">
      <c r="B136" s="37"/>
      <c r="C136" s="38"/>
      <c r="D136" s="236" t="s">
        <v>130</v>
      </c>
      <c r="E136" s="38"/>
      <c r="F136" s="237" t="s">
        <v>202</v>
      </c>
      <c r="G136" s="38"/>
      <c r="H136" s="38"/>
      <c r="I136" s="138"/>
      <c r="J136" s="38"/>
      <c r="K136" s="38"/>
      <c r="L136" s="42"/>
      <c r="M136" s="238"/>
      <c r="N136" s="85"/>
      <c r="O136" s="85"/>
      <c r="P136" s="85"/>
      <c r="Q136" s="85"/>
      <c r="R136" s="85"/>
      <c r="S136" s="85"/>
      <c r="T136" s="86"/>
      <c r="AT136" s="16" t="s">
        <v>130</v>
      </c>
      <c r="AU136" s="16" t="s">
        <v>86</v>
      </c>
    </row>
    <row r="137" s="12" customFormat="1">
      <c r="B137" s="244"/>
      <c r="C137" s="245"/>
      <c r="D137" s="236" t="s">
        <v>189</v>
      </c>
      <c r="E137" s="246" t="s">
        <v>1</v>
      </c>
      <c r="F137" s="247" t="s">
        <v>190</v>
      </c>
      <c r="G137" s="245"/>
      <c r="H137" s="248">
        <v>13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AT137" s="254" t="s">
        <v>189</v>
      </c>
      <c r="AU137" s="254" t="s">
        <v>86</v>
      </c>
      <c r="AV137" s="12" t="s">
        <v>86</v>
      </c>
      <c r="AW137" s="12" t="s">
        <v>33</v>
      </c>
      <c r="AX137" s="12" t="s">
        <v>76</v>
      </c>
      <c r="AY137" s="254" t="s">
        <v>122</v>
      </c>
    </row>
    <row r="138" s="13" customFormat="1">
      <c r="B138" s="255"/>
      <c r="C138" s="256"/>
      <c r="D138" s="236" t="s">
        <v>189</v>
      </c>
      <c r="E138" s="257" t="s">
        <v>1</v>
      </c>
      <c r="F138" s="258" t="s">
        <v>191</v>
      </c>
      <c r="G138" s="256"/>
      <c r="H138" s="259">
        <v>13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AT138" s="265" t="s">
        <v>189</v>
      </c>
      <c r="AU138" s="265" t="s">
        <v>86</v>
      </c>
      <c r="AV138" s="13" t="s">
        <v>129</v>
      </c>
      <c r="AW138" s="13" t="s">
        <v>33</v>
      </c>
      <c r="AX138" s="13" t="s">
        <v>84</v>
      </c>
      <c r="AY138" s="265" t="s">
        <v>122</v>
      </c>
    </row>
    <row r="139" s="1" customFormat="1" ht="24" customHeight="1">
      <c r="B139" s="37"/>
      <c r="C139" s="223" t="s">
        <v>138</v>
      </c>
      <c r="D139" s="223" t="s">
        <v>125</v>
      </c>
      <c r="E139" s="224" t="s">
        <v>205</v>
      </c>
      <c r="F139" s="225" t="s">
        <v>206</v>
      </c>
      <c r="G139" s="226" t="s">
        <v>196</v>
      </c>
      <c r="H139" s="227">
        <v>112</v>
      </c>
      <c r="I139" s="228"/>
      <c r="J139" s="229">
        <f>ROUND(I139*H139,2)</f>
        <v>0</v>
      </c>
      <c r="K139" s="225" t="s">
        <v>1</v>
      </c>
      <c r="L139" s="42"/>
      <c r="M139" s="230" t="s">
        <v>1</v>
      </c>
      <c r="N139" s="231" t="s">
        <v>41</v>
      </c>
      <c r="O139" s="85"/>
      <c r="P139" s="232">
        <f>O139*H139</f>
        <v>0</v>
      </c>
      <c r="Q139" s="232">
        <v>0</v>
      </c>
      <c r="R139" s="232">
        <f>Q139*H139</f>
        <v>0</v>
      </c>
      <c r="S139" s="232">
        <v>0</v>
      </c>
      <c r="T139" s="233">
        <f>S139*H139</f>
        <v>0</v>
      </c>
      <c r="AR139" s="234" t="s">
        <v>129</v>
      </c>
      <c r="AT139" s="234" t="s">
        <v>125</v>
      </c>
      <c r="AU139" s="234" t="s">
        <v>86</v>
      </c>
      <c r="AY139" s="16" t="s">
        <v>122</v>
      </c>
      <c r="BE139" s="235">
        <f>IF(N139="základní",J139,0)</f>
        <v>0</v>
      </c>
      <c r="BF139" s="235">
        <f>IF(N139="snížená",J139,0)</f>
        <v>0</v>
      </c>
      <c r="BG139" s="235">
        <f>IF(N139="zákl. přenesená",J139,0)</f>
        <v>0</v>
      </c>
      <c r="BH139" s="235">
        <f>IF(N139="sníž. přenesená",J139,0)</f>
        <v>0</v>
      </c>
      <c r="BI139" s="235">
        <f>IF(N139="nulová",J139,0)</f>
        <v>0</v>
      </c>
      <c r="BJ139" s="16" t="s">
        <v>84</v>
      </c>
      <c r="BK139" s="235">
        <f>ROUND(I139*H139,2)</f>
        <v>0</v>
      </c>
      <c r="BL139" s="16" t="s">
        <v>129</v>
      </c>
      <c r="BM139" s="234" t="s">
        <v>179</v>
      </c>
    </row>
    <row r="140" s="1" customFormat="1">
      <c r="B140" s="37"/>
      <c r="C140" s="38"/>
      <c r="D140" s="236" t="s">
        <v>130</v>
      </c>
      <c r="E140" s="38"/>
      <c r="F140" s="237" t="s">
        <v>207</v>
      </c>
      <c r="G140" s="38"/>
      <c r="H140" s="38"/>
      <c r="I140" s="138"/>
      <c r="J140" s="38"/>
      <c r="K140" s="38"/>
      <c r="L140" s="42"/>
      <c r="M140" s="238"/>
      <c r="N140" s="85"/>
      <c r="O140" s="85"/>
      <c r="P140" s="85"/>
      <c r="Q140" s="85"/>
      <c r="R140" s="85"/>
      <c r="S140" s="85"/>
      <c r="T140" s="86"/>
      <c r="AT140" s="16" t="s">
        <v>130</v>
      </c>
      <c r="AU140" s="16" t="s">
        <v>86</v>
      </c>
    </row>
    <row r="141" s="1" customFormat="1" ht="24" customHeight="1">
      <c r="B141" s="37"/>
      <c r="C141" s="223" t="s">
        <v>154</v>
      </c>
      <c r="D141" s="223" t="s">
        <v>125</v>
      </c>
      <c r="E141" s="224" t="s">
        <v>208</v>
      </c>
      <c r="F141" s="225" t="s">
        <v>209</v>
      </c>
      <c r="G141" s="226" t="s">
        <v>196</v>
      </c>
      <c r="H141" s="227">
        <v>112</v>
      </c>
      <c r="I141" s="228"/>
      <c r="J141" s="229">
        <f>ROUND(I141*H141,2)</f>
        <v>0</v>
      </c>
      <c r="K141" s="225" t="s">
        <v>1</v>
      </c>
      <c r="L141" s="42"/>
      <c r="M141" s="230" t="s">
        <v>1</v>
      </c>
      <c r="N141" s="231" t="s">
        <v>41</v>
      </c>
      <c r="O141" s="85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AR141" s="234" t="s">
        <v>129</v>
      </c>
      <c r="AT141" s="234" t="s">
        <v>125</v>
      </c>
      <c r="AU141" s="234" t="s">
        <v>86</v>
      </c>
      <c r="AY141" s="16" t="s">
        <v>122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6" t="s">
        <v>84</v>
      </c>
      <c r="BK141" s="235">
        <f>ROUND(I141*H141,2)</f>
        <v>0</v>
      </c>
      <c r="BL141" s="16" t="s">
        <v>129</v>
      </c>
      <c r="BM141" s="234" t="s">
        <v>210</v>
      </c>
    </row>
    <row r="142" s="1" customFormat="1">
      <c r="B142" s="37"/>
      <c r="C142" s="38"/>
      <c r="D142" s="236" t="s">
        <v>130</v>
      </c>
      <c r="E142" s="38"/>
      <c r="F142" s="237" t="s">
        <v>211</v>
      </c>
      <c r="G142" s="38"/>
      <c r="H142" s="38"/>
      <c r="I142" s="138"/>
      <c r="J142" s="38"/>
      <c r="K142" s="38"/>
      <c r="L142" s="42"/>
      <c r="M142" s="238"/>
      <c r="N142" s="85"/>
      <c r="O142" s="85"/>
      <c r="P142" s="85"/>
      <c r="Q142" s="85"/>
      <c r="R142" s="85"/>
      <c r="S142" s="85"/>
      <c r="T142" s="86"/>
      <c r="AT142" s="16" t="s">
        <v>130</v>
      </c>
      <c r="AU142" s="16" t="s">
        <v>86</v>
      </c>
    </row>
    <row r="143" s="1" customFormat="1" ht="16.5" customHeight="1">
      <c r="B143" s="37"/>
      <c r="C143" s="223" t="s">
        <v>143</v>
      </c>
      <c r="D143" s="223" t="s">
        <v>125</v>
      </c>
      <c r="E143" s="224" t="s">
        <v>212</v>
      </c>
      <c r="F143" s="225" t="s">
        <v>213</v>
      </c>
      <c r="G143" s="226" t="s">
        <v>196</v>
      </c>
      <c r="H143" s="227">
        <v>112</v>
      </c>
      <c r="I143" s="228"/>
      <c r="J143" s="229">
        <f>ROUND(I143*H143,2)</f>
        <v>0</v>
      </c>
      <c r="K143" s="225" t="s">
        <v>1</v>
      </c>
      <c r="L143" s="42"/>
      <c r="M143" s="230" t="s">
        <v>1</v>
      </c>
      <c r="N143" s="231" t="s">
        <v>41</v>
      </c>
      <c r="O143" s="85"/>
      <c r="P143" s="232">
        <f>O143*H143</f>
        <v>0</v>
      </c>
      <c r="Q143" s="232">
        <v>0</v>
      </c>
      <c r="R143" s="232">
        <f>Q143*H143</f>
        <v>0</v>
      </c>
      <c r="S143" s="232">
        <v>0</v>
      </c>
      <c r="T143" s="233">
        <f>S143*H143</f>
        <v>0</v>
      </c>
      <c r="AR143" s="234" t="s">
        <v>129</v>
      </c>
      <c r="AT143" s="234" t="s">
        <v>125</v>
      </c>
      <c r="AU143" s="234" t="s">
        <v>86</v>
      </c>
      <c r="AY143" s="16" t="s">
        <v>122</v>
      </c>
      <c r="BE143" s="235">
        <f>IF(N143="základní",J143,0)</f>
        <v>0</v>
      </c>
      <c r="BF143" s="235">
        <f>IF(N143="snížená",J143,0)</f>
        <v>0</v>
      </c>
      <c r="BG143" s="235">
        <f>IF(N143="zákl. přenesená",J143,0)</f>
        <v>0</v>
      </c>
      <c r="BH143" s="235">
        <f>IF(N143="sníž. přenesená",J143,0)</f>
        <v>0</v>
      </c>
      <c r="BI143" s="235">
        <f>IF(N143="nulová",J143,0)</f>
        <v>0</v>
      </c>
      <c r="BJ143" s="16" t="s">
        <v>84</v>
      </c>
      <c r="BK143" s="235">
        <f>ROUND(I143*H143,2)</f>
        <v>0</v>
      </c>
      <c r="BL143" s="16" t="s">
        <v>129</v>
      </c>
      <c r="BM143" s="234" t="s">
        <v>214</v>
      </c>
    </row>
    <row r="144" s="1" customFormat="1" ht="24" customHeight="1">
      <c r="B144" s="37"/>
      <c r="C144" s="223" t="s">
        <v>165</v>
      </c>
      <c r="D144" s="223" t="s">
        <v>125</v>
      </c>
      <c r="E144" s="224" t="s">
        <v>215</v>
      </c>
      <c r="F144" s="225" t="s">
        <v>216</v>
      </c>
      <c r="G144" s="226" t="s">
        <v>217</v>
      </c>
      <c r="H144" s="227">
        <v>212.80000000000001</v>
      </c>
      <c r="I144" s="228"/>
      <c r="J144" s="229">
        <f>ROUND(I144*H144,2)</f>
        <v>0</v>
      </c>
      <c r="K144" s="225" t="s">
        <v>1</v>
      </c>
      <c r="L144" s="42"/>
      <c r="M144" s="230" t="s">
        <v>1</v>
      </c>
      <c r="N144" s="231" t="s">
        <v>41</v>
      </c>
      <c r="O144" s="85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AR144" s="234" t="s">
        <v>129</v>
      </c>
      <c r="AT144" s="234" t="s">
        <v>125</v>
      </c>
      <c r="AU144" s="234" t="s">
        <v>86</v>
      </c>
      <c r="AY144" s="16" t="s">
        <v>122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84</v>
      </c>
      <c r="BK144" s="235">
        <f>ROUND(I144*H144,2)</f>
        <v>0</v>
      </c>
      <c r="BL144" s="16" t="s">
        <v>129</v>
      </c>
      <c r="BM144" s="234" t="s">
        <v>218</v>
      </c>
    </row>
    <row r="145" s="12" customFormat="1">
      <c r="B145" s="244"/>
      <c r="C145" s="245"/>
      <c r="D145" s="236" t="s">
        <v>189</v>
      </c>
      <c r="E145" s="246" t="s">
        <v>1</v>
      </c>
      <c r="F145" s="247" t="s">
        <v>219</v>
      </c>
      <c r="G145" s="245"/>
      <c r="H145" s="248">
        <v>212.80000000000001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189</v>
      </c>
      <c r="AU145" s="254" t="s">
        <v>86</v>
      </c>
      <c r="AV145" s="12" t="s">
        <v>86</v>
      </c>
      <c r="AW145" s="12" t="s">
        <v>33</v>
      </c>
      <c r="AX145" s="12" t="s">
        <v>76</v>
      </c>
      <c r="AY145" s="254" t="s">
        <v>122</v>
      </c>
    </row>
    <row r="146" s="13" customFormat="1">
      <c r="B146" s="255"/>
      <c r="C146" s="256"/>
      <c r="D146" s="236" t="s">
        <v>189</v>
      </c>
      <c r="E146" s="257" t="s">
        <v>1</v>
      </c>
      <c r="F146" s="258" t="s">
        <v>191</v>
      </c>
      <c r="G146" s="256"/>
      <c r="H146" s="259">
        <v>212.80000000000001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189</v>
      </c>
      <c r="AU146" s="265" t="s">
        <v>86</v>
      </c>
      <c r="AV146" s="13" t="s">
        <v>129</v>
      </c>
      <c r="AW146" s="13" t="s">
        <v>33</v>
      </c>
      <c r="AX146" s="13" t="s">
        <v>84</v>
      </c>
      <c r="AY146" s="265" t="s">
        <v>122</v>
      </c>
    </row>
    <row r="147" s="1" customFormat="1" ht="16.5" customHeight="1">
      <c r="B147" s="37"/>
      <c r="C147" s="223" t="s">
        <v>148</v>
      </c>
      <c r="D147" s="223" t="s">
        <v>125</v>
      </c>
      <c r="E147" s="224" t="s">
        <v>220</v>
      </c>
      <c r="F147" s="225" t="s">
        <v>221</v>
      </c>
      <c r="G147" s="226" t="s">
        <v>188</v>
      </c>
      <c r="H147" s="227">
        <v>13</v>
      </c>
      <c r="I147" s="228"/>
      <c r="J147" s="229">
        <f>ROUND(I147*H147,2)</f>
        <v>0</v>
      </c>
      <c r="K147" s="225" t="s">
        <v>1</v>
      </c>
      <c r="L147" s="42"/>
      <c r="M147" s="230" t="s">
        <v>1</v>
      </c>
      <c r="N147" s="231" t="s">
        <v>41</v>
      </c>
      <c r="O147" s="85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AR147" s="234" t="s">
        <v>129</v>
      </c>
      <c r="AT147" s="234" t="s">
        <v>125</v>
      </c>
      <c r="AU147" s="234" t="s">
        <v>86</v>
      </c>
      <c r="AY147" s="16" t="s">
        <v>122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6" t="s">
        <v>84</v>
      </c>
      <c r="BK147" s="235">
        <f>ROUND(I147*H147,2)</f>
        <v>0</v>
      </c>
      <c r="BL147" s="16" t="s">
        <v>129</v>
      </c>
      <c r="BM147" s="234" t="s">
        <v>222</v>
      </c>
    </row>
    <row r="148" s="12" customFormat="1">
      <c r="B148" s="244"/>
      <c r="C148" s="245"/>
      <c r="D148" s="236" t="s">
        <v>189</v>
      </c>
      <c r="E148" s="246" t="s">
        <v>1</v>
      </c>
      <c r="F148" s="247" t="s">
        <v>190</v>
      </c>
      <c r="G148" s="245"/>
      <c r="H148" s="248">
        <v>13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189</v>
      </c>
      <c r="AU148" s="254" t="s">
        <v>86</v>
      </c>
      <c r="AV148" s="12" t="s">
        <v>86</v>
      </c>
      <c r="AW148" s="12" t="s">
        <v>33</v>
      </c>
      <c r="AX148" s="12" t="s">
        <v>76</v>
      </c>
      <c r="AY148" s="254" t="s">
        <v>122</v>
      </c>
    </row>
    <row r="149" s="13" customFormat="1">
      <c r="B149" s="255"/>
      <c r="C149" s="256"/>
      <c r="D149" s="236" t="s">
        <v>189</v>
      </c>
      <c r="E149" s="257" t="s">
        <v>1</v>
      </c>
      <c r="F149" s="258" t="s">
        <v>191</v>
      </c>
      <c r="G149" s="256"/>
      <c r="H149" s="259">
        <v>13</v>
      </c>
      <c r="I149" s="260"/>
      <c r="J149" s="256"/>
      <c r="K149" s="256"/>
      <c r="L149" s="261"/>
      <c r="M149" s="266"/>
      <c r="N149" s="267"/>
      <c r="O149" s="267"/>
      <c r="P149" s="267"/>
      <c r="Q149" s="267"/>
      <c r="R149" s="267"/>
      <c r="S149" s="267"/>
      <c r="T149" s="268"/>
      <c r="AT149" s="265" t="s">
        <v>189</v>
      </c>
      <c r="AU149" s="265" t="s">
        <v>86</v>
      </c>
      <c r="AV149" s="13" t="s">
        <v>129</v>
      </c>
      <c r="AW149" s="13" t="s">
        <v>33</v>
      </c>
      <c r="AX149" s="13" t="s">
        <v>84</v>
      </c>
      <c r="AY149" s="265" t="s">
        <v>122</v>
      </c>
    </row>
    <row r="150" s="1" customFormat="1" ht="6.96" customHeight="1">
      <c r="B150" s="60"/>
      <c r="C150" s="61"/>
      <c r="D150" s="61"/>
      <c r="E150" s="61"/>
      <c r="F150" s="61"/>
      <c r="G150" s="61"/>
      <c r="H150" s="61"/>
      <c r="I150" s="172"/>
      <c r="J150" s="61"/>
      <c r="K150" s="61"/>
      <c r="L150" s="42"/>
    </row>
  </sheetData>
  <sheetProtection sheet="1" autoFilter="0" formatColumns="0" formatRows="0" objects="1" scenarios="1" spinCount="100000" saltValue="1tV7wDn1kalc3mm9HwfbbN3p0L1XNiHleeRCcgtmaoBiIH0e3I/50io2vfFLkCW1vLdPMHv8vVBodGf4+PnAiw==" hashValue="f+sSukQEY5qoDhtGTbCRJzixVcy0cmc2kUBS834UhCwsqxTscE1/pzP8zzFpPZ+no9QFZ5PDidpnaCJyFQdhTQ==" algorithmName="SHA-512" password="CC35"/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91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92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Luben - Lubeň, Osek nad Bečvou - rekonstrukce zdí a optimalizace koryta</v>
      </c>
      <c r="F7" s="136"/>
      <c r="G7" s="136"/>
      <c r="H7" s="136"/>
      <c r="L7" s="19"/>
    </row>
    <row r="8" s="1" customFormat="1" ht="12" customHeight="1">
      <c r="B8" s="42"/>
      <c r="D8" s="136" t="s">
        <v>93</v>
      </c>
      <c r="I8" s="138"/>
      <c r="L8" s="42"/>
    </row>
    <row r="9" s="1" customFormat="1" ht="36.96" customHeight="1">
      <c r="B9" s="42"/>
      <c r="E9" s="139" t="s">
        <v>223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7. 4. 2020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tr">
        <f>IF('Rekapitulace stavby'!AN10="","",'Rekapitulace stavby'!AN10)</f>
        <v>70890013</v>
      </c>
      <c r="L14" s="42"/>
    </row>
    <row r="15" s="1" customFormat="1" ht="18" customHeight="1">
      <c r="B15" s="42"/>
      <c r="E15" s="140" t="str">
        <f>IF('Rekapitulace stavby'!E11="","",'Rekapitulace stavby'!E11)</f>
        <v>Povodí Moravy, s.p.</v>
      </c>
      <c r="I15" s="141" t="s">
        <v>28</v>
      </c>
      <c r="J15" s="140" t="str">
        <f>IF('Rekapitulace stavby'!AN11="","",'Rekapitulace stavby'!AN11)</f>
        <v>CZ70890013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30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28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32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28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34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28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35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ROUND(J126,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ROUND((SUM(BE126:BE323)),  2)</f>
        <v>0</v>
      </c>
      <c r="I33" s="153">
        <v>0.20999999999999999</v>
      </c>
      <c r="J33" s="152">
        <f>ROUND(((SUM(BE126:BE323))*I33),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ROUND((SUM(BF126:BF323)),  2)</f>
        <v>0</v>
      </c>
      <c r="I34" s="153">
        <v>0.14999999999999999</v>
      </c>
      <c r="J34" s="152">
        <f>ROUND(((SUM(BF126:BF323))*I34),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ROUND((SUM(BG126:BG323)),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ROUND((SUM(BH126:BH323)),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ROUND((SUM(BI126:BI323)),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95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Luben - Lubeň, Osek nad Bečvou - rekonstrukce zdí a optimalizace koryta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93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SO 03 INV - Optimalizace koryta v ř. km 1.294 - 1.454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7. 4. 2020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Povodí Moravy, s.p.</v>
      </c>
      <c r="G91" s="38"/>
      <c r="H91" s="38"/>
      <c r="I91" s="141" t="s">
        <v>32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30</v>
      </c>
      <c r="D92" s="38"/>
      <c r="E92" s="38"/>
      <c r="F92" s="26" t="str">
        <f>IF(E18="","",E18)</f>
        <v>Vyplň údaj</v>
      </c>
      <c r="G92" s="38"/>
      <c r="H92" s="38"/>
      <c r="I92" s="141" t="s">
        <v>34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96</v>
      </c>
      <c r="D94" s="178"/>
      <c r="E94" s="178"/>
      <c r="F94" s="178"/>
      <c r="G94" s="178"/>
      <c r="H94" s="178"/>
      <c r="I94" s="179"/>
      <c r="J94" s="180" t="s">
        <v>97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98</v>
      </c>
      <c r="D96" s="38"/>
      <c r="E96" s="38"/>
      <c r="F96" s="38"/>
      <c r="G96" s="38"/>
      <c r="H96" s="38"/>
      <c r="I96" s="138"/>
      <c r="J96" s="104">
        <f>J126</f>
        <v>0</v>
      </c>
      <c r="K96" s="38"/>
      <c r="L96" s="42"/>
      <c r="AU96" s="16" t="s">
        <v>99</v>
      </c>
    </row>
    <row r="97" s="8" customFormat="1" ht="24.96" customHeight="1">
      <c r="B97" s="182"/>
      <c r="C97" s="183"/>
      <c r="D97" s="184" t="s">
        <v>181</v>
      </c>
      <c r="E97" s="185"/>
      <c r="F97" s="185"/>
      <c r="G97" s="185"/>
      <c r="H97" s="185"/>
      <c r="I97" s="186"/>
      <c r="J97" s="187">
        <f>J127</f>
        <v>0</v>
      </c>
      <c r="K97" s="183"/>
      <c r="L97" s="188"/>
    </row>
    <row r="98" s="9" customFormat="1" ht="19.92" customHeight="1">
      <c r="B98" s="189"/>
      <c r="C98" s="190"/>
      <c r="D98" s="191" t="s">
        <v>182</v>
      </c>
      <c r="E98" s="192"/>
      <c r="F98" s="192"/>
      <c r="G98" s="192"/>
      <c r="H98" s="192"/>
      <c r="I98" s="193"/>
      <c r="J98" s="194">
        <f>J128</f>
        <v>0</v>
      </c>
      <c r="K98" s="190"/>
      <c r="L98" s="195"/>
    </row>
    <row r="99" s="9" customFormat="1" ht="19.92" customHeight="1">
      <c r="B99" s="189"/>
      <c r="C99" s="190"/>
      <c r="D99" s="191" t="s">
        <v>224</v>
      </c>
      <c r="E99" s="192"/>
      <c r="F99" s="192"/>
      <c r="G99" s="192"/>
      <c r="H99" s="192"/>
      <c r="I99" s="193"/>
      <c r="J99" s="194">
        <f>J181</f>
        <v>0</v>
      </c>
      <c r="K99" s="190"/>
      <c r="L99" s="195"/>
    </row>
    <row r="100" s="9" customFormat="1" ht="19.92" customHeight="1">
      <c r="B100" s="189"/>
      <c r="C100" s="190"/>
      <c r="D100" s="191" t="s">
        <v>225</v>
      </c>
      <c r="E100" s="192"/>
      <c r="F100" s="192"/>
      <c r="G100" s="192"/>
      <c r="H100" s="192"/>
      <c r="I100" s="193"/>
      <c r="J100" s="194">
        <f>J192</f>
        <v>0</v>
      </c>
      <c r="K100" s="190"/>
      <c r="L100" s="195"/>
    </row>
    <row r="101" s="9" customFormat="1" ht="19.92" customHeight="1">
      <c r="B101" s="189"/>
      <c r="C101" s="190"/>
      <c r="D101" s="191" t="s">
        <v>226</v>
      </c>
      <c r="E101" s="192"/>
      <c r="F101" s="192"/>
      <c r="G101" s="192"/>
      <c r="H101" s="192"/>
      <c r="I101" s="193"/>
      <c r="J101" s="194">
        <f>J227</f>
        <v>0</v>
      </c>
      <c r="K101" s="190"/>
      <c r="L101" s="195"/>
    </row>
    <row r="102" s="9" customFormat="1" ht="19.92" customHeight="1">
      <c r="B102" s="189"/>
      <c r="C102" s="190"/>
      <c r="D102" s="191" t="s">
        <v>227</v>
      </c>
      <c r="E102" s="192"/>
      <c r="F102" s="192"/>
      <c r="G102" s="192"/>
      <c r="H102" s="192"/>
      <c r="I102" s="193"/>
      <c r="J102" s="194">
        <f>J255</f>
        <v>0</v>
      </c>
      <c r="K102" s="190"/>
      <c r="L102" s="195"/>
    </row>
    <row r="103" s="9" customFormat="1" ht="19.92" customHeight="1">
      <c r="B103" s="189"/>
      <c r="C103" s="190"/>
      <c r="D103" s="191" t="s">
        <v>228</v>
      </c>
      <c r="E103" s="192"/>
      <c r="F103" s="192"/>
      <c r="G103" s="192"/>
      <c r="H103" s="192"/>
      <c r="I103" s="193"/>
      <c r="J103" s="194">
        <f>J285</f>
        <v>0</v>
      </c>
      <c r="K103" s="190"/>
      <c r="L103" s="195"/>
    </row>
    <row r="104" s="9" customFormat="1" ht="19.92" customHeight="1">
      <c r="B104" s="189"/>
      <c r="C104" s="190"/>
      <c r="D104" s="191" t="s">
        <v>229</v>
      </c>
      <c r="E104" s="192"/>
      <c r="F104" s="192"/>
      <c r="G104" s="192"/>
      <c r="H104" s="192"/>
      <c r="I104" s="193"/>
      <c r="J104" s="194">
        <f>J298</f>
        <v>0</v>
      </c>
      <c r="K104" s="190"/>
      <c r="L104" s="195"/>
    </row>
    <row r="105" s="8" customFormat="1" ht="24.96" customHeight="1">
      <c r="B105" s="182"/>
      <c r="C105" s="183"/>
      <c r="D105" s="184" t="s">
        <v>230</v>
      </c>
      <c r="E105" s="185"/>
      <c r="F105" s="185"/>
      <c r="G105" s="185"/>
      <c r="H105" s="185"/>
      <c r="I105" s="186"/>
      <c r="J105" s="187">
        <f>J300</f>
        <v>0</v>
      </c>
      <c r="K105" s="183"/>
      <c r="L105" s="188"/>
    </row>
    <row r="106" s="9" customFormat="1" ht="19.92" customHeight="1">
      <c r="B106" s="189"/>
      <c r="C106" s="190"/>
      <c r="D106" s="191" t="s">
        <v>231</v>
      </c>
      <c r="E106" s="192"/>
      <c r="F106" s="192"/>
      <c r="G106" s="192"/>
      <c r="H106" s="192"/>
      <c r="I106" s="193"/>
      <c r="J106" s="194">
        <f>J301</f>
        <v>0</v>
      </c>
      <c r="K106" s="190"/>
      <c r="L106" s="195"/>
    </row>
    <row r="107" s="1" customFormat="1" ht="21.84" customHeight="1">
      <c r="B107" s="37"/>
      <c r="C107" s="38"/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6.96" customHeight="1">
      <c r="B108" s="60"/>
      <c r="C108" s="61"/>
      <c r="D108" s="61"/>
      <c r="E108" s="61"/>
      <c r="F108" s="61"/>
      <c r="G108" s="61"/>
      <c r="H108" s="61"/>
      <c r="I108" s="172"/>
      <c r="J108" s="61"/>
      <c r="K108" s="61"/>
      <c r="L108" s="42"/>
    </row>
    <row r="112" s="1" customFormat="1" ht="6.96" customHeight="1">
      <c r="B112" s="62"/>
      <c r="C112" s="63"/>
      <c r="D112" s="63"/>
      <c r="E112" s="63"/>
      <c r="F112" s="63"/>
      <c r="G112" s="63"/>
      <c r="H112" s="63"/>
      <c r="I112" s="175"/>
      <c r="J112" s="63"/>
      <c r="K112" s="63"/>
      <c r="L112" s="42"/>
    </row>
    <row r="113" s="1" customFormat="1" ht="24.96" customHeight="1">
      <c r="B113" s="37"/>
      <c r="C113" s="22" t="s">
        <v>106</v>
      </c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2" customHeight="1">
      <c r="B115" s="37"/>
      <c r="C115" s="31" t="s">
        <v>16</v>
      </c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6.5" customHeight="1">
      <c r="B116" s="37"/>
      <c r="C116" s="38"/>
      <c r="D116" s="38"/>
      <c r="E116" s="176" t="str">
        <f>E7</f>
        <v>Luben - Lubeň, Osek nad Bečvou - rekonstrukce zdí a optimalizace koryta</v>
      </c>
      <c r="F116" s="31"/>
      <c r="G116" s="31"/>
      <c r="H116" s="31"/>
      <c r="I116" s="138"/>
      <c r="J116" s="38"/>
      <c r="K116" s="38"/>
      <c r="L116" s="42"/>
    </row>
    <row r="117" s="1" customFormat="1" ht="12" customHeight="1">
      <c r="B117" s="37"/>
      <c r="C117" s="31" t="s">
        <v>93</v>
      </c>
      <c r="D117" s="38"/>
      <c r="E117" s="38"/>
      <c r="F117" s="38"/>
      <c r="G117" s="38"/>
      <c r="H117" s="38"/>
      <c r="I117" s="138"/>
      <c r="J117" s="38"/>
      <c r="K117" s="38"/>
      <c r="L117" s="42"/>
    </row>
    <row r="118" s="1" customFormat="1" ht="16.5" customHeight="1">
      <c r="B118" s="37"/>
      <c r="C118" s="38"/>
      <c r="D118" s="38"/>
      <c r="E118" s="70" t="str">
        <f>E9</f>
        <v>SO 03 INV - Optimalizace koryta v ř. km 1.294 - 1.454</v>
      </c>
      <c r="F118" s="38"/>
      <c r="G118" s="38"/>
      <c r="H118" s="38"/>
      <c r="I118" s="138"/>
      <c r="J118" s="38"/>
      <c r="K118" s="38"/>
      <c r="L118" s="42"/>
    </row>
    <row r="119" s="1" customFormat="1" ht="6.96" customHeight="1">
      <c r="B119" s="37"/>
      <c r="C119" s="38"/>
      <c r="D119" s="38"/>
      <c r="E119" s="38"/>
      <c r="F119" s="38"/>
      <c r="G119" s="38"/>
      <c r="H119" s="38"/>
      <c r="I119" s="138"/>
      <c r="J119" s="38"/>
      <c r="K119" s="38"/>
      <c r="L119" s="42"/>
    </row>
    <row r="120" s="1" customFormat="1" ht="12" customHeight="1">
      <c r="B120" s="37"/>
      <c r="C120" s="31" t="s">
        <v>20</v>
      </c>
      <c r="D120" s="38"/>
      <c r="E120" s="38"/>
      <c r="F120" s="26" t="str">
        <f>F12</f>
        <v xml:space="preserve"> </v>
      </c>
      <c r="G120" s="38"/>
      <c r="H120" s="38"/>
      <c r="I120" s="141" t="s">
        <v>22</v>
      </c>
      <c r="J120" s="73" t="str">
        <f>IF(J12="","",J12)</f>
        <v>7. 4. 2020</v>
      </c>
      <c r="K120" s="38"/>
      <c r="L120" s="42"/>
    </row>
    <row r="121" s="1" customFormat="1" ht="6.96" customHeight="1"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42"/>
    </row>
    <row r="122" s="1" customFormat="1" ht="15.15" customHeight="1">
      <c r="B122" s="37"/>
      <c r="C122" s="31" t="s">
        <v>24</v>
      </c>
      <c r="D122" s="38"/>
      <c r="E122" s="38"/>
      <c r="F122" s="26" t="str">
        <f>E15</f>
        <v>Povodí Moravy, s.p.</v>
      </c>
      <c r="G122" s="38"/>
      <c r="H122" s="38"/>
      <c r="I122" s="141" t="s">
        <v>32</v>
      </c>
      <c r="J122" s="35" t="str">
        <f>E21</f>
        <v xml:space="preserve"> </v>
      </c>
      <c r="K122" s="38"/>
      <c r="L122" s="42"/>
    </row>
    <row r="123" s="1" customFormat="1" ht="15.15" customHeight="1">
      <c r="B123" s="37"/>
      <c r="C123" s="31" t="s">
        <v>30</v>
      </c>
      <c r="D123" s="38"/>
      <c r="E123" s="38"/>
      <c r="F123" s="26" t="str">
        <f>IF(E18="","",E18)</f>
        <v>Vyplň údaj</v>
      </c>
      <c r="G123" s="38"/>
      <c r="H123" s="38"/>
      <c r="I123" s="141" t="s">
        <v>34</v>
      </c>
      <c r="J123" s="35" t="str">
        <f>E24</f>
        <v xml:space="preserve"> </v>
      </c>
      <c r="K123" s="38"/>
      <c r="L123" s="42"/>
    </row>
    <row r="124" s="1" customFormat="1" ht="10.32" customHeight="1">
      <c r="B124" s="37"/>
      <c r="C124" s="38"/>
      <c r="D124" s="38"/>
      <c r="E124" s="38"/>
      <c r="F124" s="38"/>
      <c r="G124" s="38"/>
      <c r="H124" s="38"/>
      <c r="I124" s="138"/>
      <c r="J124" s="38"/>
      <c r="K124" s="38"/>
      <c r="L124" s="42"/>
    </row>
    <row r="125" s="10" customFormat="1" ht="29.28" customHeight="1">
      <c r="B125" s="196"/>
      <c r="C125" s="197" t="s">
        <v>107</v>
      </c>
      <c r="D125" s="198" t="s">
        <v>61</v>
      </c>
      <c r="E125" s="198" t="s">
        <v>57</v>
      </c>
      <c r="F125" s="198" t="s">
        <v>58</v>
      </c>
      <c r="G125" s="198" t="s">
        <v>108</v>
      </c>
      <c r="H125" s="198" t="s">
        <v>109</v>
      </c>
      <c r="I125" s="199" t="s">
        <v>110</v>
      </c>
      <c r="J125" s="200" t="s">
        <v>97</v>
      </c>
      <c r="K125" s="201" t="s">
        <v>111</v>
      </c>
      <c r="L125" s="202"/>
      <c r="M125" s="94" t="s">
        <v>1</v>
      </c>
      <c r="N125" s="95" t="s">
        <v>40</v>
      </c>
      <c r="O125" s="95" t="s">
        <v>112</v>
      </c>
      <c r="P125" s="95" t="s">
        <v>113</v>
      </c>
      <c r="Q125" s="95" t="s">
        <v>114</v>
      </c>
      <c r="R125" s="95" t="s">
        <v>115</v>
      </c>
      <c r="S125" s="95" t="s">
        <v>116</v>
      </c>
      <c r="T125" s="96" t="s">
        <v>117</v>
      </c>
    </row>
    <row r="126" s="1" customFormat="1" ht="22.8" customHeight="1">
      <c r="B126" s="37"/>
      <c r="C126" s="101" t="s">
        <v>118</v>
      </c>
      <c r="D126" s="38"/>
      <c r="E126" s="38"/>
      <c r="F126" s="38"/>
      <c r="G126" s="38"/>
      <c r="H126" s="38"/>
      <c r="I126" s="138"/>
      <c r="J126" s="203">
        <f>BK126</f>
        <v>0</v>
      </c>
      <c r="K126" s="38"/>
      <c r="L126" s="42"/>
      <c r="M126" s="97"/>
      <c r="N126" s="98"/>
      <c r="O126" s="98"/>
      <c r="P126" s="204">
        <f>P127+P300</f>
        <v>0</v>
      </c>
      <c r="Q126" s="98"/>
      <c r="R126" s="204">
        <f>R127+R300</f>
        <v>0.57363192000000007</v>
      </c>
      <c r="S126" s="98"/>
      <c r="T126" s="205">
        <f>T127+T300</f>
        <v>24.640000000000001</v>
      </c>
      <c r="AT126" s="16" t="s">
        <v>75</v>
      </c>
      <c r="AU126" s="16" t="s">
        <v>99</v>
      </c>
      <c r="BK126" s="206">
        <f>BK127+BK300</f>
        <v>0</v>
      </c>
    </row>
    <row r="127" s="11" customFormat="1" ht="25.92" customHeight="1">
      <c r="B127" s="207"/>
      <c r="C127" s="208"/>
      <c r="D127" s="209" t="s">
        <v>75</v>
      </c>
      <c r="E127" s="210" t="s">
        <v>183</v>
      </c>
      <c r="F127" s="210" t="s">
        <v>184</v>
      </c>
      <c r="G127" s="208"/>
      <c r="H127" s="208"/>
      <c r="I127" s="211"/>
      <c r="J127" s="212">
        <f>BK127</f>
        <v>0</v>
      </c>
      <c r="K127" s="208"/>
      <c r="L127" s="213"/>
      <c r="M127" s="214"/>
      <c r="N127" s="215"/>
      <c r="O127" s="215"/>
      <c r="P127" s="216">
        <f>P128+P181+P192+P227+P255+P285+P298</f>
        <v>0</v>
      </c>
      <c r="Q127" s="215"/>
      <c r="R127" s="216">
        <f>R128+R181+R192+R227+R255+R285+R298</f>
        <v>0.57363192000000007</v>
      </c>
      <c r="S127" s="215"/>
      <c r="T127" s="217">
        <f>T128+T181+T192+T227+T255+T285+T298</f>
        <v>24.640000000000001</v>
      </c>
      <c r="AR127" s="218" t="s">
        <v>84</v>
      </c>
      <c r="AT127" s="219" t="s">
        <v>75</v>
      </c>
      <c r="AU127" s="219" t="s">
        <v>76</v>
      </c>
      <c r="AY127" s="218" t="s">
        <v>122</v>
      </c>
      <c r="BK127" s="220">
        <f>BK128+BK181+BK192+BK227+BK255+BK285+BK298</f>
        <v>0</v>
      </c>
    </row>
    <row r="128" s="11" customFormat="1" ht="22.8" customHeight="1">
      <c r="B128" s="207"/>
      <c r="C128" s="208"/>
      <c r="D128" s="209" t="s">
        <v>75</v>
      </c>
      <c r="E128" s="221" t="s">
        <v>84</v>
      </c>
      <c r="F128" s="221" t="s">
        <v>185</v>
      </c>
      <c r="G128" s="208"/>
      <c r="H128" s="208"/>
      <c r="I128" s="211"/>
      <c r="J128" s="222">
        <f>BK128</f>
        <v>0</v>
      </c>
      <c r="K128" s="208"/>
      <c r="L128" s="213"/>
      <c r="M128" s="214"/>
      <c r="N128" s="215"/>
      <c r="O128" s="215"/>
      <c r="P128" s="216">
        <f>SUM(P129:P180)</f>
        <v>0</v>
      </c>
      <c r="Q128" s="215"/>
      <c r="R128" s="216">
        <f>SUM(R129:R180)</f>
        <v>0</v>
      </c>
      <c r="S128" s="215"/>
      <c r="T128" s="217">
        <f>SUM(T129:T180)</f>
        <v>0</v>
      </c>
      <c r="AR128" s="218" t="s">
        <v>84</v>
      </c>
      <c r="AT128" s="219" t="s">
        <v>75</v>
      </c>
      <c r="AU128" s="219" t="s">
        <v>84</v>
      </c>
      <c r="AY128" s="218" t="s">
        <v>122</v>
      </c>
      <c r="BK128" s="220">
        <f>SUM(BK129:BK180)</f>
        <v>0</v>
      </c>
    </row>
    <row r="129" s="1" customFormat="1" ht="24" customHeight="1">
      <c r="B129" s="37"/>
      <c r="C129" s="223" t="s">
        <v>84</v>
      </c>
      <c r="D129" s="223" t="s">
        <v>125</v>
      </c>
      <c r="E129" s="224" t="s">
        <v>232</v>
      </c>
      <c r="F129" s="225" t="s">
        <v>233</v>
      </c>
      <c r="G129" s="226" t="s">
        <v>196</v>
      </c>
      <c r="H129" s="227">
        <v>168</v>
      </c>
      <c r="I129" s="228"/>
      <c r="J129" s="229">
        <f>ROUND(I129*H129,2)</f>
        <v>0</v>
      </c>
      <c r="K129" s="225" t="s">
        <v>1</v>
      </c>
      <c r="L129" s="42"/>
      <c r="M129" s="230" t="s">
        <v>1</v>
      </c>
      <c r="N129" s="231" t="s">
        <v>41</v>
      </c>
      <c r="O129" s="85"/>
      <c r="P129" s="232">
        <f>O129*H129</f>
        <v>0</v>
      </c>
      <c r="Q129" s="232">
        <v>0</v>
      </c>
      <c r="R129" s="232">
        <f>Q129*H129</f>
        <v>0</v>
      </c>
      <c r="S129" s="232">
        <v>0</v>
      </c>
      <c r="T129" s="233">
        <f>S129*H129</f>
        <v>0</v>
      </c>
      <c r="AR129" s="234" t="s">
        <v>129</v>
      </c>
      <c r="AT129" s="234" t="s">
        <v>125</v>
      </c>
      <c r="AU129" s="234" t="s">
        <v>86</v>
      </c>
      <c r="AY129" s="16" t="s">
        <v>122</v>
      </c>
      <c r="BE129" s="235">
        <f>IF(N129="základní",J129,0)</f>
        <v>0</v>
      </c>
      <c r="BF129" s="235">
        <f>IF(N129="snížená",J129,0)</f>
        <v>0</v>
      </c>
      <c r="BG129" s="235">
        <f>IF(N129="zákl. přenesená",J129,0)</f>
        <v>0</v>
      </c>
      <c r="BH129" s="235">
        <f>IF(N129="sníž. přenesená",J129,0)</f>
        <v>0</v>
      </c>
      <c r="BI129" s="235">
        <f>IF(N129="nulová",J129,0)</f>
        <v>0</v>
      </c>
      <c r="BJ129" s="16" t="s">
        <v>84</v>
      </c>
      <c r="BK129" s="235">
        <f>ROUND(I129*H129,2)</f>
        <v>0</v>
      </c>
      <c r="BL129" s="16" t="s">
        <v>129</v>
      </c>
      <c r="BM129" s="234" t="s">
        <v>138</v>
      </c>
    </row>
    <row r="130" s="1" customFormat="1">
      <c r="B130" s="37"/>
      <c r="C130" s="38"/>
      <c r="D130" s="236" t="s">
        <v>130</v>
      </c>
      <c r="E130" s="38"/>
      <c r="F130" s="237" t="s">
        <v>234</v>
      </c>
      <c r="G130" s="38"/>
      <c r="H130" s="38"/>
      <c r="I130" s="138"/>
      <c r="J130" s="38"/>
      <c r="K130" s="38"/>
      <c r="L130" s="42"/>
      <c r="M130" s="238"/>
      <c r="N130" s="85"/>
      <c r="O130" s="85"/>
      <c r="P130" s="85"/>
      <c r="Q130" s="85"/>
      <c r="R130" s="85"/>
      <c r="S130" s="85"/>
      <c r="T130" s="86"/>
      <c r="AT130" s="16" t="s">
        <v>130</v>
      </c>
      <c r="AU130" s="16" t="s">
        <v>86</v>
      </c>
    </row>
    <row r="131" s="12" customFormat="1">
      <c r="B131" s="244"/>
      <c r="C131" s="245"/>
      <c r="D131" s="236" t="s">
        <v>189</v>
      </c>
      <c r="E131" s="246" t="s">
        <v>1</v>
      </c>
      <c r="F131" s="247" t="s">
        <v>235</v>
      </c>
      <c r="G131" s="245"/>
      <c r="H131" s="248">
        <v>168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189</v>
      </c>
      <c r="AU131" s="254" t="s">
        <v>86</v>
      </c>
      <c r="AV131" s="12" t="s">
        <v>86</v>
      </c>
      <c r="AW131" s="12" t="s">
        <v>33</v>
      </c>
      <c r="AX131" s="12" t="s">
        <v>76</v>
      </c>
      <c r="AY131" s="254" t="s">
        <v>122</v>
      </c>
    </row>
    <row r="132" s="13" customFormat="1">
      <c r="B132" s="255"/>
      <c r="C132" s="256"/>
      <c r="D132" s="236" t="s">
        <v>189</v>
      </c>
      <c r="E132" s="257" t="s">
        <v>1</v>
      </c>
      <c r="F132" s="258" t="s">
        <v>191</v>
      </c>
      <c r="G132" s="256"/>
      <c r="H132" s="259">
        <v>168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189</v>
      </c>
      <c r="AU132" s="265" t="s">
        <v>86</v>
      </c>
      <c r="AV132" s="13" t="s">
        <v>129</v>
      </c>
      <c r="AW132" s="13" t="s">
        <v>33</v>
      </c>
      <c r="AX132" s="13" t="s">
        <v>84</v>
      </c>
      <c r="AY132" s="265" t="s">
        <v>122</v>
      </c>
    </row>
    <row r="133" s="1" customFormat="1" ht="24" customHeight="1">
      <c r="B133" s="37"/>
      <c r="C133" s="223" t="s">
        <v>86</v>
      </c>
      <c r="D133" s="223" t="s">
        <v>125</v>
      </c>
      <c r="E133" s="224" t="s">
        <v>236</v>
      </c>
      <c r="F133" s="225" t="s">
        <v>237</v>
      </c>
      <c r="G133" s="226" t="s">
        <v>196</v>
      </c>
      <c r="H133" s="227">
        <v>151.316</v>
      </c>
      <c r="I133" s="228"/>
      <c r="J133" s="229">
        <f>ROUND(I133*H133,2)</f>
        <v>0</v>
      </c>
      <c r="K133" s="225" t="s">
        <v>1</v>
      </c>
      <c r="L133" s="42"/>
      <c r="M133" s="230" t="s">
        <v>1</v>
      </c>
      <c r="N133" s="231" t="s">
        <v>41</v>
      </c>
      <c r="O133" s="85"/>
      <c r="P133" s="232">
        <f>O133*H133</f>
        <v>0</v>
      </c>
      <c r="Q133" s="232">
        <v>0</v>
      </c>
      <c r="R133" s="232">
        <f>Q133*H133</f>
        <v>0</v>
      </c>
      <c r="S133" s="232">
        <v>0</v>
      </c>
      <c r="T133" s="233">
        <f>S133*H133</f>
        <v>0</v>
      </c>
      <c r="AR133" s="234" t="s">
        <v>129</v>
      </c>
      <c r="AT133" s="234" t="s">
        <v>125</v>
      </c>
      <c r="AU133" s="234" t="s">
        <v>86</v>
      </c>
      <c r="AY133" s="16" t="s">
        <v>122</v>
      </c>
      <c r="BE133" s="235">
        <f>IF(N133="základní",J133,0)</f>
        <v>0</v>
      </c>
      <c r="BF133" s="235">
        <f>IF(N133="snížená",J133,0)</f>
        <v>0</v>
      </c>
      <c r="BG133" s="235">
        <f>IF(N133="zákl. přenesená",J133,0)</f>
        <v>0</v>
      </c>
      <c r="BH133" s="235">
        <f>IF(N133="sníž. přenesená",J133,0)</f>
        <v>0</v>
      </c>
      <c r="BI133" s="235">
        <f>IF(N133="nulová",J133,0)</f>
        <v>0</v>
      </c>
      <c r="BJ133" s="16" t="s">
        <v>84</v>
      </c>
      <c r="BK133" s="235">
        <f>ROUND(I133*H133,2)</f>
        <v>0</v>
      </c>
      <c r="BL133" s="16" t="s">
        <v>129</v>
      </c>
      <c r="BM133" s="234" t="s">
        <v>143</v>
      </c>
    </row>
    <row r="134" s="1" customFormat="1">
      <c r="B134" s="37"/>
      <c r="C134" s="38"/>
      <c r="D134" s="236" t="s">
        <v>130</v>
      </c>
      <c r="E134" s="38"/>
      <c r="F134" s="237" t="s">
        <v>238</v>
      </c>
      <c r="G134" s="38"/>
      <c r="H134" s="38"/>
      <c r="I134" s="138"/>
      <c r="J134" s="38"/>
      <c r="K134" s="38"/>
      <c r="L134" s="42"/>
      <c r="M134" s="238"/>
      <c r="N134" s="85"/>
      <c r="O134" s="85"/>
      <c r="P134" s="85"/>
      <c r="Q134" s="85"/>
      <c r="R134" s="85"/>
      <c r="S134" s="85"/>
      <c r="T134" s="86"/>
      <c r="AT134" s="16" t="s">
        <v>130</v>
      </c>
      <c r="AU134" s="16" t="s">
        <v>86</v>
      </c>
    </row>
    <row r="135" s="12" customFormat="1">
      <c r="B135" s="244"/>
      <c r="C135" s="245"/>
      <c r="D135" s="236" t="s">
        <v>189</v>
      </c>
      <c r="E135" s="246" t="s">
        <v>1</v>
      </c>
      <c r="F135" s="247" t="s">
        <v>239</v>
      </c>
      <c r="G135" s="245"/>
      <c r="H135" s="248">
        <v>151.316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189</v>
      </c>
      <c r="AU135" s="254" t="s">
        <v>86</v>
      </c>
      <c r="AV135" s="12" t="s">
        <v>86</v>
      </c>
      <c r="AW135" s="12" t="s">
        <v>33</v>
      </c>
      <c r="AX135" s="12" t="s">
        <v>76</v>
      </c>
      <c r="AY135" s="254" t="s">
        <v>122</v>
      </c>
    </row>
    <row r="136" s="13" customFormat="1">
      <c r="B136" s="255"/>
      <c r="C136" s="256"/>
      <c r="D136" s="236" t="s">
        <v>189</v>
      </c>
      <c r="E136" s="257" t="s">
        <v>1</v>
      </c>
      <c r="F136" s="258" t="s">
        <v>191</v>
      </c>
      <c r="G136" s="256"/>
      <c r="H136" s="259">
        <v>151.316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189</v>
      </c>
      <c r="AU136" s="265" t="s">
        <v>86</v>
      </c>
      <c r="AV136" s="13" t="s">
        <v>129</v>
      </c>
      <c r="AW136" s="13" t="s">
        <v>33</v>
      </c>
      <c r="AX136" s="13" t="s">
        <v>84</v>
      </c>
      <c r="AY136" s="265" t="s">
        <v>122</v>
      </c>
    </row>
    <row r="137" s="1" customFormat="1" ht="16.5" customHeight="1">
      <c r="B137" s="37"/>
      <c r="C137" s="223" t="s">
        <v>135</v>
      </c>
      <c r="D137" s="223" t="s">
        <v>125</v>
      </c>
      <c r="E137" s="224" t="s">
        <v>240</v>
      </c>
      <c r="F137" s="225" t="s">
        <v>241</v>
      </c>
      <c r="G137" s="226" t="s">
        <v>242</v>
      </c>
      <c r="H137" s="227">
        <v>155</v>
      </c>
      <c r="I137" s="228"/>
      <c r="J137" s="229">
        <f>ROUND(I137*H137,2)</f>
        <v>0</v>
      </c>
      <c r="K137" s="225" t="s">
        <v>1</v>
      </c>
      <c r="L137" s="42"/>
      <c r="M137" s="230" t="s">
        <v>1</v>
      </c>
      <c r="N137" s="231" t="s">
        <v>41</v>
      </c>
      <c r="O137" s="85"/>
      <c r="P137" s="232">
        <f>O137*H137</f>
        <v>0</v>
      </c>
      <c r="Q137" s="232">
        <v>0</v>
      </c>
      <c r="R137" s="232">
        <f>Q137*H137</f>
        <v>0</v>
      </c>
      <c r="S137" s="232">
        <v>0</v>
      </c>
      <c r="T137" s="233">
        <f>S137*H137</f>
        <v>0</v>
      </c>
      <c r="AR137" s="234" t="s">
        <v>129</v>
      </c>
      <c r="AT137" s="234" t="s">
        <v>125</v>
      </c>
      <c r="AU137" s="234" t="s">
        <v>86</v>
      </c>
      <c r="AY137" s="16" t="s">
        <v>122</v>
      </c>
      <c r="BE137" s="235">
        <f>IF(N137="základní",J137,0)</f>
        <v>0</v>
      </c>
      <c r="BF137" s="235">
        <f>IF(N137="snížená",J137,0)</f>
        <v>0</v>
      </c>
      <c r="BG137" s="235">
        <f>IF(N137="zákl. přenesená",J137,0)</f>
        <v>0</v>
      </c>
      <c r="BH137" s="235">
        <f>IF(N137="sníž. přenesená",J137,0)</f>
        <v>0</v>
      </c>
      <c r="BI137" s="235">
        <f>IF(N137="nulová",J137,0)</f>
        <v>0</v>
      </c>
      <c r="BJ137" s="16" t="s">
        <v>84</v>
      </c>
      <c r="BK137" s="235">
        <f>ROUND(I137*H137,2)</f>
        <v>0</v>
      </c>
      <c r="BL137" s="16" t="s">
        <v>129</v>
      </c>
      <c r="BM137" s="234" t="s">
        <v>148</v>
      </c>
    </row>
    <row r="138" s="1" customFormat="1">
      <c r="B138" s="37"/>
      <c r="C138" s="38"/>
      <c r="D138" s="236" t="s">
        <v>130</v>
      </c>
      <c r="E138" s="38"/>
      <c r="F138" s="237" t="s">
        <v>243</v>
      </c>
      <c r="G138" s="38"/>
      <c r="H138" s="38"/>
      <c r="I138" s="138"/>
      <c r="J138" s="38"/>
      <c r="K138" s="38"/>
      <c r="L138" s="42"/>
      <c r="M138" s="238"/>
      <c r="N138" s="85"/>
      <c r="O138" s="85"/>
      <c r="P138" s="85"/>
      <c r="Q138" s="85"/>
      <c r="R138" s="85"/>
      <c r="S138" s="85"/>
      <c r="T138" s="86"/>
      <c r="AT138" s="16" t="s">
        <v>130</v>
      </c>
      <c r="AU138" s="16" t="s">
        <v>86</v>
      </c>
    </row>
    <row r="139" s="12" customFormat="1">
      <c r="B139" s="244"/>
      <c r="C139" s="245"/>
      <c r="D139" s="236" t="s">
        <v>189</v>
      </c>
      <c r="E139" s="246" t="s">
        <v>1</v>
      </c>
      <c r="F139" s="247" t="s">
        <v>244</v>
      </c>
      <c r="G139" s="245"/>
      <c r="H139" s="248">
        <v>155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189</v>
      </c>
      <c r="AU139" s="254" t="s">
        <v>86</v>
      </c>
      <c r="AV139" s="12" t="s">
        <v>86</v>
      </c>
      <c r="AW139" s="12" t="s">
        <v>33</v>
      </c>
      <c r="AX139" s="12" t="s">
        <v>76</v>
      </c>
      <c r="AY139" s="254" t="s">
        <v>122</v>
      </c>
    </row>
    <row r="140" s="13" customFormat="1">
      <c r="B140" s="255"/>
      <c r="C140" s="256"/>
      <c r="D140" s="236" t="s">
        <v>189</v>
      </c>
      <c r="E140" s="257" t="s">
        <v>1</v>
      </c>
      <c r="F140" s="258" t="s">
        <v>191</v>
      </c>
      <c r="G140" s="256"/>
      <c r="H140" s="259">
        <v>155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AT140" s="265" t="s">
        <v>189</v>
      </c>
      <c r="AU140" s="265" t="s">
        <v>86</v>
      </c>
      <c r="AV140" s="13" t="s">
        <v>129</v>
      </c>
      <c r="AW140" s="13" t="s">
        <v>33</v>
      </c>
      <c r="AX140" s="13" t="s">
        <v>84</v>
      </c>
      <c r="AY140" s="265" t="s">
        <v>122</v>
      </c>
    </row>
    <row r="141" s="1" customFormat="1" ht="24" customHeight="1">
      <c r="B141" s="37"/>
      <c r="C141" s="223" t="s">
        <v>129</v>
      </c>
      <c r="D141" s="223" t="s">
        <v>125</v>
      </c>
      <c r="E141" s="224" t="s">
        <v>245</v>
      </c>
      <c r="F141" s="225" t="s">
        <v>246</v>
      </c>
      <c r="G141" s="226" t="s">
        <v>247</v>
      </c>
      <c r="H141" s="227">
        <v>140</v>
      </c>
      <c r="I141" s="228"/>
      <c r="J141" s="229">
        <f>ROUND(I141*H141,2)</f>
        <v>0</v>
      </c>
      <c r="K141" s="225" t="s">
        <v>1</v>
      </c>
      <c r="L141" s="42"/>
      <c r="M141" s="230" t="s">
        <v>1</v>
      </c>
      <c r="N141" s="231" t="s">
        <v>41</v>
      </c>
      <c r="O141" s="85"/>
      <c r="P141" s="232">
        <f>O141*H141</f>
        <v>0</v>
      </c>
      <c r="Q141" s="232">
        <v>0</v>
      </c>
      <c r="R141" s="232">
        <f>Q141*H141</f>
        <v>0</v>
      </c>
      <c r="S141" s="232">
        <v>0</v>
      </c>
      <c r="T141" s="233">
        <f>S141*H141</f>
        <v>0</v>
      </c>
      <c r="AR141" s="234" t="s">
        <v>129</v>
      </c>
      <c r="AT141" s="234" t="s">
        <v>125</v>
      </c>
      <c r="AU141" s="234" t="s">
        <v>86</v>
      </c>
      <c r="AY141" s="16" t="s">
        <v>122</v>
      </c>
      <c r="BE141" s="235">
        <f>IF(N141="základní",J141,0)</f>
        <v>0</v>
      </c>
      <c r="BF141" s="235">
        <f>IF(N141="snížená",J141,0)</f>
        <v>0</v>
      </c>
      <c r="BG141" s="235">
        <f>IF(N141="zákl. přenesená",J141,0)</f>
        <v>0</v>
      </c>
      <c r="BH141" s="235">
        <f>IF(N141="sníž. přenesená",J141,0)</f>
        <v>0</v>
      </c>
      <c r="BI141" s="235">
        <f>IF(N141="nulová",J141,0)</f>
        <v>0</v>
      </c>
      <c r="BJ141" s="16" t="s">
        <v>84</v>
      </c>
      <c r="BK141" s="235">
        <f>ROUND(I141*H141,2)</f>
        <v>0</v>
      </c>
      <c r="BL141" s="16" t="s">
        <v>129</v>
      </c>
      <c r="BM141" s="234" t="s">
        <v>152</v>
      </c>
    </row>
    <row r="142" s="1" customFormat="1">
      <c r="B142" s="37"/>
      <c r="C142" s="38"/>
      <c r="D142" s="236" t="s">
        <v>130</v>
      </c>
      <c r="E142" s="38"/>
      <c r="F142" s="237" t="s">
        <v>248</v>
      </c>
      <c r="G142" s="38"/>
      <c r="H142" s="38"/>
      <c r="I142" s="138"/>
      <c r="J142" s="38"/>
      <c r="K142" s="38"/>
      <c r="L142" s="42"/>
      <c r="M142" s="238"/>
      <c r="N142" s="85"/>
      <c r="O142" s="85"/>
      <c r="P142" s="85"/>
      <c r="Q142" s="85"/>
      <c r="R142" s="85"/>
      <c r="S142" s="85"/>
      <c r="T142" s="86"/>
      <c r="AT142" s="16" t="s">
        <v>130</v>
      </c>
      <c r="AU142" s="16" t="s">
        <v>86</v>
      </c>
    </row>
    <row r="143" s="12" customFormat="1">
      <c r="B143" s="244"/>
      <c r="C143" s="245"/>
      <c r="D143" s="236" t="s">
        <v>189</v>
      </c>
      <c r="E143" s="246" t="s">
        <v>1</v>
      </c>
      <c r="F143" s="247" t="s">
        <v>249</v>
      </c>
      <c r="G143" s="245"/>
      <c r="H143" s="248">
        <v>140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189</v>
      </c>
      <c r="AU143" s="254" t="s">
        <v>86</v>
      </c>
      <c r="AV143" s="12" t="s">
        <v>86</v>
      </c>
      <c r="AW143" s="12" t="s">
        <v>33</v>
      </c>
      <c r="AX143" s="12" t="s">
        <v>76</v>
      </c>
      <c r="AY143" s="254" t="s">
        <v>122</v>
      </c>
    </row>
    <row r="144" s="13" customFormat="1">
      <c r="B144" s="255"/>
      <c r="C144" s="256"/>
      <c r="D144" s="236" t="s">
        <v>189</v>
      </c>
      <c r="E144" s="257" t="s">
        <v>1</v>
      </c>
      <c r="F144" s="258" t="s">
        <v>191</v>
      </c>
      <c r="G144" s="256"/>
      <c r="H144" s="259">
        <v>140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AT144" s="265" t="s">
        <v>189</v>
      </c>
      <c r="AU144" s="265" t="s">
        <v>86</v>
      </c>
      <c r="AV144" s="13" t="s">
        <v>129</v>
      </c>
      <c r="AW144" s="13" t="s">
        <v>33</v>
      </c>
      <c r="AX144" s="13" t="s">
        <v>84</v>
      </c>
      <c r="AY144" s="265" t="s">
        <v>122</v>
      </c>
    </row>
    <row r="145" s="1" customFormat="1" ht="16.5" customHeight="1">
      <c r="B145" s="37"/>
      <c r="C145" s="223" t="s">
        <v>121</v>
      </c>
      <c r="D145" s="223" t="s">
        <v>125</v>
      </c>
      <c r="E145" s="224" t="s">
        <v>250</v>
      </c>
      <c r="F145" s="225" t="s">
        <v>251</v>
      </c>
      <c r="G145" s="226" t="s">
        <v>196</v>
      </c>
      <c r="H145" s="227">
        <v>58.399999999999999</v>
      </c>
      <c r="I145" s="228"/>
      <c r="J145" s="229">
        <f>ROUND(I145*H145,2)</f>
        <v>0</v>
      </c>
      <c r="K145" s="225" t="s">
        <v>1</v>
      </c>
      <c r="L145" s="42"/>
      <c r="M145" s="230" t="s">
        <v>1</v>
      </c>
      <c r="N145" s="231" t="s">
        <v>41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129</v>
      </c>
      <c r="AT145" s="234" t="s">
        <v>125</v>
      </c>
      <c r="AU145" s="234" t="s">
        <v>86</v>
      </c>
      <c r="AY145" s="16" t="s">
        <v>122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84</v>
      </c>
      <c r="BK145" s="235">
        <f>ROUND(I145*H145,2)</f>
        <v>0</v>
      </c>
      <c r="BL145" s="16" t="s">
        <v>129</v>
      </c>
      <c r="BM145" s="234" t="s">
        <v>157</v>
      </c>
    </row>
    <row r="146" s="12" customFormat="1">
      <c r="B146" s="244"/>
      <c r="C146" s="245"/>
      <c r="D146" s="236" t="s">
        <v>189</v>
      </c>
      <c r="E146" s="246" t="s">
        <v>1</v>
      </c>
      <c r="F146" s="247" t="s">
        <v>252</v>
      </c>
      <c r="G146" s="245"/>
      <c r="H146" s="248">
        <v>58.399999999999999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189</v>
      </c>
      <c r="AU146" s="254" t="s">
        <v>86</v>
      </c>
      <c r="AV146" s="12" t="s">
        <v>86</v>
      </c>
      <c r="AW146" s="12" t="s">
        <v>33</v>
      </c>
      <c r="AX146" s="12" t="s">
        <v>76</v>
      </c>
      <c r="AY146" s="254" t="s">
        <v>122</v>
      </c>
    </row>
    <row r="147" s="13" customFormat="1">
      <c r="B147" s="255"/>
      <c r="C147" s="256"/>
      <c r="D147" s="236" t="s">
        <v>189</v>
      </c>
      <c r="E147" s="257" t="s">
        <v>1</v>
      </c>
      <c r="F147" s="258" t="s">
        <v>191</v>
      </c>
      <c r="G147" s="256"/>
      <c r="H147" s="259">
        <v>58.399999999999999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AT147" s="265" t="s">
        <v>189</v>
      </c>
      <c r="AU147" s="265" t="s">
        <v>86</v>
      </c>
      <c r="AV147" s="13" t="s">
        <v>129</v>
      </c>
      <c r="AW147" s="13" t="s">
        <v>33</v>
      </c>
      <c r="AX147" s="13" t="s">
        <v>84</v>
      </c>
      <c r="AY147" s="265" t="s">
        <v>122</v>
      </c>
    </row>
    <row r="148" s="1" customFormat="1" ht="24" customHeight="1">
      <c r="B148" s="37"/>
      <c r="C148" s="223" t="s">
        <v>138</v>
      </c>
      <c r="D148" s="223" t="s">
        <v>125</v>
      </c>
      <c r="E148" s="224" t="s">
        <v>253</v>
      </c>
      <c r="F148" s="225" t="s">
        <v>254</v>
      </c>
      <c r="G148" s="226" t="s">
        <v>196</v>
      </c>
      <c r="H148" s="227">
        <v>136.584</v>
      </c>
      <c r="I148" s="228"/>
      <c r="J148" s="229">
        <f>ROUND(I148*H148,2)</f>
        <v>0</v>
      </c>
      <c r="K148" s="225" t="s">
        <v>1</v>
      </c>
      <c r="L148" s="42"/>
      <c r="M148" s="230" t="s">
        <v>1</v>
      </c>
      <c r="N148" s="231" t="s">
        <v>41</v>
      </c>
      <c r="O148" s="85"/>
      <c r="P148" s="232">
        <f>O148*H148</f>
        <v>0</v>
      </c>
      <c r="Q148" s="232">
        <v>0</v>
      </c>
      <c r="R148" s="232">
        <f>Q148*H148</f>
        <v>0</v>
      </c>
      <c r="S148" s="232">
        <v>0</v>
      </c>
      <c r="T148" s="233">
        <f>S148*H148</f>
        <v>0</v>
      </c>
      <c r="AR148" s="234" t="s">
        <v>129</v>
      </c>
      <c r="AT148" s="234" t="s">
        <v>125</v>
      </c>
      <c r="AU148" s="234" t="s">
        <v>86</v>
      </c>
      <c r="AY148" s="16" t="s">
        <v>122</v>
      </c>
      <c r="BE148" s="235">
        <f>IF(N148="základní",J148,0)</f>
        <v>0</v>
      </c>
      <c r="BF148" s="235">
        <f>IF(N148="snížená",J148,0)</f>
        <v>0</v>
      </c>
      <c r="BG148" s="235">
        <f>IF(N148="zákl. přenesená",J148,0)</f>
        <v>0</v>
      </c>
      <c r="BH148" s="235">
        <f>IF(N148="sníž. přenesená",J148,0)</f>
        <v>0</v>
      </c>
      <c r="BI148" s="235">
        <f>IF(N148="nulová",J148,0)</f>
        <v>0</v>
      </c>
      <c r="BJ148" s="16" t="s">
        <v>84</v>
      </c>
      <c r="BK148" s="235">
        <f>ROUND(I148*H148,2)</f>
        <v>0</v>
      </c>
      <c r="BL148" s="16" t="s">
        <v>129</v>
      </c>
      <c r="BM148" s="234" t="s">
        <v>161</v>
      </c>
    </row>
    <row r="149" s="1" customFormat="1">
      <c r="B149" s="37"/>
      <c r="C149" s="38"/>
      <c r="D149" s="236" t="s">
        <v>130</v>
      </c>
      <c r="E149" s="38"/>
      <c r="F149" s="237" t="s">
        <v>255</v>
      </c>
      <c r="G149" s="38"/>
      <c r="H149" s="38"/>
      <c r="I149" s="138"/>
      <c r="J149" s="38"/>
      <c r="K149" s="38"/>
      <c r="L149" s="42"/>
      <c r="M149" s="238"/>
      <c r="N149" s="85"/>
      <c r="O149" s="85"/>
      <c r="P149" s="85"/>
      <c r="Q149" s="85"/>
      <c r="R149" s="85"/>
      <c r="S149" s="85"/>
      <c r="T149" s="86"/>
      <c r="AT149" s="16" t="s">
        <v>130</v>
      </c>
      <c r="AU149" s="16" t="s">
        <v>86</v>
      </c>
    </row>
    <row r="150" s="12" customFormat="1">
      <c r="B150" s="244"/>
      <c r="C150" s="245"/>
      <c r="D150" s="236" t="s">
        <v>189</v>
      </c>
      <c r="E150" s="246" t="s">
        <v>1</v>
      </c>
      <c r="F150" s="247" t="s">
        <v>256</v>
      </c>
      <c r="G150" s="245"/>
      <c r="H150" s="248">
        <v>136.584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189</v>
      </c>
      <c r="AU150" s="254" t="s">
        <v>86</v>
      </c>
      <c r="AV150" s="12" t="s">
        <v>86</v>
      </c>
      <c r="AW150" s="12" t="s">
        <v>33</v>
      </c>
      <c r="AX150" s="12" t="s">
        <v>76</v>
      </c>
      <c r="AY150" s="254" t="s">
        <v>122</v>
      </c>
    </row>
    <row r="151" s="13" customFormat="1">
      <c r="B151" s="255"/>
      <c r="C151" s="256"/>
      <c r="D151" s="236" t="s">
        <v>189</v>
      </c>
      <c r="E151" s="257" t="s">
        <v>1</v>
      </c>
      <c r="F151" s="258" t="s">
        <v>191</v>
      </c>
      <c r="G151" s="256"/>
      <c r="H151" s="259">
        <v>136.584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AT151" s="265" t="s">
        <v>189</v>
      </c>
      <c r="AU151" s="265" t="s">
        <v>86</v>
      </c>
      <c r="AV151" s="13" t="s">
        <v>129</v>
      </c>
      <c r="AW151" s="13" t="s">
        <v>33</v>
      </c>
      <c r="AX151" s="13" t="s">
        <v>84</v>
      </c>
      <c r="AY151" s="265" t="s">
        <v>122</v>
      </c>
    </row>
    <row r="152" s="1" customFormat="1" ht="24" customHeight="1">
      <c r="B152" s="37"/>
      <c r="C152" s="223" t="s">
        <v>154</v>
      </c>
      <c r="D152" s="223" t="s">
        <v>125</v>
      </c>
      <c r="E152" s="224" t="s">
        <v>205</v>
      </c>
      <c r="F152" s="225" t="s">
        <v>206</v>
      </c>
      <c r="G152" s="226" t="s">
        <v>196</v>
      </c>
      <c r="H152" s="227">
        <v>53.683999999999998</v>
      </c>
      <c r="I152" s="228"/>
      <c r="J152" s="229">
        <f>ROUND(I152*H152,2)</f>
        <v>0</v>
      </c>
      <c r="K152" s="225" t="s">
        <v>1</v>
      </c>
      <c r="L152" s="42"/>
      <c r="M152" s="230" t="s">
        <v>1</v>
      </c>
      <c r="N152" s="231" t="s">
        <v>41</v>
      </c>
      <c r="O152" s="85"/>
      <c r="P152" s="232">
        <f>O152*H152</f>
        <v>0</v>
      </c>
      <c r="Q152" s="232">
        <v>0</v>
      </c>
      <c r="R152" s="232">
        <f>Q152*H152</f>
        <v>0</v>
      </c>
      <c r="S152" s="232">
        <v>0</v>
      </c>
      <c r="T152" s="233">
        <f>S152*H152</f>
        <v>0</v>
      </c>
      <c r="AR152" s="234" t="s">
        <v>129</v>
      </c>
      <c r="AT152" s="234" t="s">
        <v>125</v>
      </c>
      <c r="AU152" s="234" t="s">
        <v>86</v>
      </c>
      <c r="AY152" s="16" t="s">
        <v>122</v>
      </c>
      <c r="BE152" s="235">
        <f>IF(N152="základní",J152,0)</f>
        <v>0</v>
      </c>
      <c r="BF152" s="235">
        <f>IF(N152="snížená",J152,0)</f>
        <v>0</v>
      </c>
      <c r="BG152" s="235">
        <f>IF(N152="zákl. přenesená",J152,0)</f>
        <v>0</v>
      </c>
      <c r="BH152" s="235">
        <f>IF(N152="sníž. přenesená",J152,0)</f>
        <v>0</v>
      </c>
      <c r="BI152" s="235">
        <f>IF(N152="nulová",J152,0)</f>
        <v>0</v>
      </c>
      <c r="BJ152" s="16" t="s">
        <v>84</v>
      </c>
      <c r="BK152" s="235">
        <f>ROUND(I152*H152,2)</f>
        <v>0</v>
      </c>
      <c r="BL152" s="16" t="s">
        <v>129</v>
      </c>
      <c r="BM152" s="234" t="s">
        <v>179</v>
      </c>
    </row>
    <row r="153" s="1" customFormat="1">
      <c r="B153" s="37"/>
      <c r="C153" s="38"/>
      <c r="D153" s="236" t="s">
        <v>130</v>
      </c>
      <c r="E153" s="38"/>
      <c r="F153" s="237" t="s">
        <v>207</v>
      </c>
      <c r="G153" s="38"/>
      <c r="H153" s="38"/>
      <c r="I153" s="138"/>
      <c r="J153" s="38"/>
      <c r="K153" s="38"/>
      <c r="L153" s="42"/>
      <c r="M153" s="238"/>
      <c r="N153" s="85"/>
      <c r="O153" s="85"/>
      <c r="P153" s="85"/>
      <c r="Q153" s="85"/>
      <c r="R153" s="85"/>
      <c r="S153" s="85"/>
      <c r="T153" s="86"/>
      <c r="AT153" s="16" t="s">
        <v>130</v>
      </c>
      <c r="AU153" s="16" t="s">
        <v>86</v>
      </c>
    </row>
    <row r="154" s="12" customFormat="1">
      <c r="B154" s="244"/>
      <c r="C154" s="245"/>
      <c r="D154" s="236" t="s">
        <v>189</v>
      </c>
      <c r="E154" s="246" t="s">
        <v>1</v>
      </c>
      <c r="F154" s="247" t="s">
        <v>257</v>
      </c>
      <c r="G154" s="245"/>
      <c r="H154" s="248">
        <v>53.683999999999998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AT154" s="254" t="s">
        <v>189</v>
      </c>
      <c r="AU154" s="254" t="s">
        <v>86</v>
      </c>
      <c r="AV154" s="12" t="s">
        <v>86</v>
      </c>
      <c r="AW154" s="12" t="s">
        <v>33</v>
      </c>
      <c r="AX154" s="12" t="s">
        <v>76</v>
      </c>
      <c r="AY154" s="254" t="s">
        <v>122</v>
      </c>
    </row>
    <row r="155" s="13" customFormat="1">
      <c r="B155" s="255"/>
      <c r="C155" s="256"/>
      <c r="D155" s="236" t="s">
        <v>189</v>
      </c>
      <c r="E155" s="257" t="s">
        <v>1</v>
      </c>
      <c r="F155" s="258" t="s">
        <v>191</v>
      </c>
      <c r="G155" s="256"/>
      <c r="H155" s="259">
        <v>53.683999999999998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AT155" s="265" t="s">
        <v>189</v>
      </c>
      <c r="AU155" s="265" t="s">
        <v>86</v>
      </c>
      <c r="AV155" s="13" t="s">
        <v>129</v>
      </c>
      <c r="AW155" s="13" t="s">
        <v>33</v>
      </c>
      <c r="AX155" s="13" t="s">
        <v>84</v>
      </c>
      <c r="AY155" s="265" t="s">
        <v>122</v>
      </c>
    </row>
    <row r="156" s="1" customFormat="1" ht="24" customHeight="1">
      <c r="B156" s="37"/>
      <c r="C156" s="223" t="s">
        <v>143</v>
      </c>
      <c r="D156" s="223" t="s">
        <v>125</v>
      </c>
      <c r="E156" s="224" t="s">
        <v>208</v>
      </c>
      <c r="F156" s="225" t="s">
        <v>209</v>
      </c>
      <c r="G156" s="226" t="s">
        <v>196</v>
      </c>
      <c r="H156" s="227">
        <v>53.683999999999998</v>
      </c>
      <c r="I156" s="228"/>
      <c r="J156" s="229">
        <f>ROUND(I156*H156,2)</f>
        <v>0</v>
      </c>
      <c r="K156" s="225" t="s">
        <v>1</v>
      </c>
      <c r="L156" s="42"/>
      <c r="M156" s="230" t="s">
        <v>1</v>
      </c>
      <c r="N156" s="231" t="s">
        <v>41</v>
      </c>
      <c r="O156" s="85"/>
      <c r="P156" s="232">
        <f>O156*H156</f>
        <v>0</v>
      </c>
      <c r="Q156" s="232">
        <v>0</v>
      </c>
      <c r="R156" s="232">
        <f>Q156*H156</f>
        <v>0</v>
      </c>
      <c r="S156" s="232">
        <v>0</v>
      </c>
      <c r="T156" s="233">
        <f>S156*H156</f>
        <v>0</v>
      </c>
      <c r="AR156" s="234" t="s">
        <v>129</v>
      </c>
      <c r="AT156" s="234" t="s">
        <v>125</v>
      </c>
      <c r="AU156" s="234" t="s">
        <v>86</v>
      </c>
      <c r="AY156" s="16" t="s">
        <v>122</v>
      </c>
      <c r="BE156" s="235">
        <f>IF(N156="základní",J156,0)</f>
        <v>0</v>
      </c>
      <c r="BF156" s="235">
        <f>IF(N156="snížená",J156,0)</f>
        <v>0</v>
      </c>
      <c r="BG156" s="235">
        <f>IF(N156="zákl. přenesená",J156,0)</f>
        <v>0</v>
      </c>
      <c r="BH156" s="235">
        <f>IF(N156="sníž. přenesená",J156,0)</f>
        <v>0</v>
      </c>
      <c r="BI156" s="235">
        <f>IF(N156="nulová",J156,0)</f>
        <v>0</v>
      </c>
      <c r="BJ156" s="16" t="s">
        <v>84</v>
      </c>
      <c r="BK156" s="235">
        <f>ROUND(I156*H156,2)</f>
        <v>0</v>
      </c>
      <c r="BL156" s="16" t="s">
        <v>129</v>
      </c>
      <c r="BM156" s="234" t="s">
        <v>210</v>
      </c>
    </row>
    <row r="157" s="1" customFormat="1">
      <c r="B157" s="37"/>
      <c r="C157" s="38"/>
      <c r="D157" s="236" t="s">
        <v>130</v>
      </c>
      <c r="E157" s="38"/>
      <c r="F157" s="237" t="s">
        <v>211</v>
      </c>
      <c r="G157" s="38"/>
      <c r="H157" s="38"/>
      <c r="I157" s="138"/>
      <c r="J157" s="38"/>
      <c r="K157" s="38"/>
      <c r="L157" s="42"/>
      <c r="M157" s="238"/>
      <c r="N157" s="85"/>
      <c r="O157" s="85"/>
      <c r="P157" s="85"/>
      <c r="Q157" s="85"/>
      <c r="R157" s="85"/>
      <c r="S157" s="85"/>
      <c r="T157" s="86"/>
      <c r="AT157" s="16" t="s">
        <v>130</v>
      </c>
      <c r="AU157" s="16" t="s">
        <v>86</v>
      </c>
    </row>
    <row r="158" s="12" customFormat="1">
      <c r="B158" s="244"/>
      <c r="C158" s="245"/>
      <c r="D158" s="236" t="s">
        <v>189</v>
      </c>
      <c r="E158" s="246" t="s">
        <v>1</v>
      </c>
      <c r="F158" s="247" t="s">
        <v>258</v>
      </c>
      <c r="G158" s="245"/>
      <c r="H158" s="248">
        <v>53.683999999999998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189</v>
      </c>
      <c r="AU158" s="254" t="s">
        <v>86</v>
      </c>
      <c r="AV158" s="12" t="s">
        <v>86</v>
      </c>
      <c r="AW158" s="12" t="s">
        <v>33</v>
      </c>
      <c r="AX158" s="12" t="s">
        <v>76</v>
      </c>
      <c r="AY158" s="254" t="s">
        <v>122</v>
      </c>
    </row>
    <row r="159" s="13" customFormat="1">
      <c r="B159" s="255"/>
      <c r="C159" s="256"/>
      <c r="D159" s="236" t="s">
        <v>189</v>
      </c>
      <c r="E159" s="257" t="s">
        <v>1</v>
      </c>
      <c r="F159" s="258" t="s">
        <v>191</v>
      </c>
      <c r="G159" s="256"/>
      <c r="H159" s="259">
        <v>53.683999999999998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189</v>
      </c>
      <c r="AU159" s="265" t="s">
        <v>86</v>
      </c>
      <c r="AV159" s="13" t="s">
        <v>129</v>
      </c>
      <c r="AW159" s="13" t="s">
        <v>33</v>
      </c>
      <c r="AX159" s="13" t="s">
        <v>84</v>
      </c>
      <c r="AY159" s="265" t="s">
        <v>122</v>
      </c>
    </row>
    <row r="160" s="1" customFormat="1" ht="16.5" customHeight="1">
      <c r="B160" s="37"/>
      <c r="C160" s="223" t="s">
        <v>165</v>
      </c>
      <c r="D160" s="223" t="s">
        <v>125</v>
      </c>
      <c r="E160" s="224" t="s">
        <v>259</v>
      </c>
      <c r="F160" s="225" t="s">
        <v>260</v>
      </c>
      <c r="G160" s="226" t="s">
        <v>196</v>
      </c>
      <c r="H160" s="227">
        <v>82.900000000000006</v>
      </c>
      <c r="I160" s="228"/>
      <c r="J160" s="229">
        <f>ROUND(I160*H160,2)</f>
        <v>0</v>
      </c>
      <c r="K160" s="225" t="s">
        <v>1</v>
      </c>
      <c r="L160" s="42"/>
      <c r="M160" s="230" t="s">
        <v>1</v>
      </c>
      <c r="N160" s="231" t="s">
        <v>41</v>
      </c>
      <c r="O160" s="85"/>
      <c r="P160" s="232">
        <f>O160*H160</f>
        <v>0</v>
      </c>
      <c r="Q160" s="232">
        <v>0</v>
      </c>
      <c r="R160" s="232">
        <f>Q160*H160</f>
        <v>0</v>
      </c>
      <c r="S160" s="232">
        <v>0</v>
      </c>
      <c r="T160" s="233">
        <f>S160*H160</f>
        <v>0</v>
      </c>
      <c r="AR160" s="234" t="s">
        <v>129</v>
      </c>
      <c r="AT160" s="234" t="s">
        <v>125</v>
      </c>
      <c r="AU160" s="234" t="s">
        <v>86</v>
      </c>
      <c r="AY160" s="16" t="s">
        <v>122</v>
      </c>
      <c r="BE160" s="235">
        <f>IF(N160="základní",J160,0)</f>
        <v>0</v>
      </c>
      <c r="BF160" s="235">
        <f>IF(N160="snížená",J160,0)</f>
        <v>0</v>
      </c>
      <c r="BG160" s="235">
        <f>IF(N160="zákl. přenesená",J160,0)</f>
        <v>0</v>
      </c>
      <c r="BH160" s="235">
        <f>IF(N160="sníž. přenesená",J160,0)</f>
        <v>0</v>
      </c>
      <c r="BI160" s="235">
        <f>IF(N160="nulová",J160,0)</f>
        <v>0</v>
      </c>
      <c r="BJ160" s="16" t="s">
        <v>84</v>
      </c>
      <c r="BK160" s="235">
        <f>ROUND(I160*H160,2)</f>
        <v>0</v>
      </c>
      <c r="BL160" s="16" t="s">
        <v>129</v>
      </c>
      <c r="BM160" s="234" t="s">
        <v>261</v>
      </c>
    </row>
    <row r="161" s="1" customFormat="1">
      <c r="B161" s="37"/>
      <c r="C161" s="38"/>
      <c r="D161" s="236" t="s">
        <v>130</v>
      </c>
      <c r="E161" s="38"/>
      <c r="F161" s="237" t="s">
        <v>262</v>
      </c>
      <c r="G161" s="38"/>
      <c r="H161" s="38"/>
      <c r="I161" s="138"/>
      <c r="J161" s="38"/>
      <c r="K161" s="38"/>
      <c r="L161" s="42"/>
      <c r="M161" s="238"/>
      <c r="N161" s="85"/>
      <c r="O161" s="85"/>
      <c r="P161" s="85"/>
      <c r="Q161" s="85"/>
      <c r="R161" s="85"/>
      <c r="S161" s="85"/>
      <c r="T161" s="86"/>
      <c r="AT161" s="16" t="s">
        <v>130</v>
      </c>
      <c r="AU161" s="16" t="s">
        <v>86</v>
      </c>
    </row>
    <row r="162" s="12" customFormat="1">
      <c r="B162" s="244"/>
      <c r="C162" s="245"/>
      <c r="D162" s="236" t="s">
        <v>189</v>
      </c>
      <c r="E162" s="246" t="s">
        <v>1</v>
      </c>
      <c r="F162" s="247" t="s">
        <v>263</v>
      </c>
      <c r="G162" s="245"/>
      <c r="H162" s="248">
        <v>82.900000000000006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189</v>
      </c>
      <c r="AU162" s="254" t="s">
        <v>86</v>
      </c>
      <c r="AV162" s="12" t="s">
        <v>86</v>
      </c>
      <c r="AW162" s="12" t="s">
        <v>33</v>
      </c>
      <c r="AX162" s="12" t="s">
        <v>76</v>
      </c>
      <c r="AY162" s="254" t="s">
        <v>122</v>
      </c>
    </row>
    <row r="163" s="13" customFormat="1">
      <c r="B163" s="255"/>
      <c r="C163" s="256"/>
      <c r="D163" s="236" t="s">
        <v>189</v>
      </c>
      <c r="E163" s="257" t="s">
        <v>1</v>
      </c>
      <c r="F163" s="258" t="s">
        <v>191</v>
      </c>
      <c r="G163" s="256"/>
      <c r="H163" s="259">
        <v>82.900000000000006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AT163" s="265" t="s">
        <v>189</v>
      </c>
      <c r="AU163" s="265" t="s">
        <v>86</v>
      </c>
      <c r="AV163" s="13" t="s">
        <v>129</v>
      </c>
      <c r="AW163" s="13" t="s">
        <v>33</v>
      </c>
      <c r="AX163" s="13" t="s">
        <v>84</v>
      </c>
      <c r="AY163" s="265" t="s">
        <v>122</v>
      </c>
    </row>
    <row r="164" s="1" customFormat="1" ht="16.5" customHeight="1">
      <c r="B164" s="37"/>
      <c r="C164" s="223" t="s">
        <v>148</v>
      </c>
      <c r="D164" s="223" t="s">
        <v>125</v>
      </c>
      <c r="E164" s="224" t="s">
        <v>212</v>
      </c>
      <c r="F164" s="225" t="s">
        <v>213</v>
      </c>
      <c r="G164" s="226" t="s">
        <v>196</v>
      </c>
      <c r="H164" s="227">
        <v>53.683999999999998</v>
      </c>
      <c r="I164" s="228"/>
      <c r="J164" s="229">
        <f>ROUND(I164*H164,2)</f>
        <v>0</v>
      </c>
      <c r="K164" s="225" t="s">
        <v>1</v>
      </c>
      <c r="L164" s="42"/>
      <c r="M164" s="230" t="s">
        <v>1</v>
      </c>
      <c r="N164" s="231" t="s">
        <v>41</v>
      </c>
      <c r="O164" s="85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AR164" s="234" t="s">
        <v>129</v>
      </c>
      <c r="AT164" s="234" t="s">
        <v>125</v>
      </c>
      <c r="AU164" s="234" t="s">
        <v>86</v>
      </c>
      <c r="AY164" s="16" t="s">
        <v>122</v>
      </c>
      <c r="BE164" s="235">
        <f>IF(N164="základní",J164,0)</f>
        <v>0</v>
      </c>
      <c r="BF164" s="235">
        <f>IF(N164="snížená",J164,0)</f>
        <v>0</v>
      </c>
      <c r="BG164" s="235">
        <f>IF(N164="zákl. přenesená",J164,0)</f>
        <v>0</v>
      </c>
      <c r="BH164" s="235">
        <f>IF(N164="sníž. přenesená",J164,0)</f>
        <v>0</v>
      </c>
      <c r="BI164" s="235">
        <f>IF(N164="nulová",J164,0)</f>
        <v>0</v>
      </c>
      <c r="BJ164" s="16" t="s">
        <v>84</v>
      </c>
      <c r="BK164" s="235">
        <f>ROUND(I164*H164,2)</f>
        <v>0</v>
      </c>
      <c r="BL164" s="16" t="s">
        <v>129</v>
      </c>
      <c r="BM164" s="234" t="s">
        <v>214</v>
      </c>
    </row>
    <row r="165" s="12" customFormat="1">
      <c r="B165" s="244"/>
      <c r="C165" s="245"/>
      <c r="D165" s="236" t="s">
        <v>189</v>
      </c>
      <c r="E165" s="246" t="s">
        <v>1</v>
      </c>
      <c r="F165" s="247" t="s">
        <v>257</v>
      </c>
      <c r="G165" s="245"/>
      <c r="H165" s="248">
        <v>53.683999999999998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189</v>
      </c>
      <c r="AU165" s="254" t="s">
        <v>86</v>
      </c>
      <c r="AV165" s="12" t="s">
        <v>86</v>
      </c>
      <c r="AW165" s="12" t="s">
        <v>33</v>
      </c>
      <c r="AX165" s="12" t="s">
        <v>76</v>
      </c>
      <c r="AY165" s="254" t="s">
        <v>122</v>
      </c>
    </row>
    <row r="166" s="13" customFormat="1">
      <c r="B166" s="255"/>
      <c r="C166" s="256"/>
      <c r="D166" s="236" t="s">
        <v>189</v>
      </c>
      <c r="E166" s="257" t="s">
        <v>1</v>
      </c>
      <c r="F166" s="258" t="s">
        <v>191</v>
      </c>
      <c r="G166" s="256"/>
      <c r="H166" s="259">
        <v>53.683999999999998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AT166" s="265" t="s">
        <v>189</v>
      </c>
      <c r="AU166" s="265" t="s">
        <v>86</v>
      </c>
      <c r="AV166" s="13" t="s">
        <v>129</v>
      </c>
      <c r="AW166" s="13" t="s">
        <v>33</v>
      </c>
      <c r="AX166" s="13" t="s">
        <v>84</v>
      </c>
      <c r="AY166" s="265" t="s">
        <v>122</v>
      </c>
    </row>
    <row r="167" s="1" customFormat="1" ht="24" customHeight="1">
      <c r="B167" s="37"/>
      <c r="C167" s="223" t="s">
        <v>176</v>
      </c>
      <c r="D167" s="223" t="s">
        <v>125</v>
      </c>
      <c r="E167" s="224" t="s">
        <v>215</v>
      </c>
      <c r="F167" s="225" t="s">
        <v>216</v>
      </c>
      <c r="G167" s="226" t="s">
        <v>217</v>
      </c>
      <c r="H167" s="227">
        <v>102</v>
      </c>
      <c r="I167" s="228"/>
      <c r="J167" s="229">
        <f>ROUND(I167*H167,2)</f>
        <v>0</v>
      </c>
      <c r="K167" s="225" t="s">
        <v>1</v>
      </c>
      <c r="L167" s="42"/>
      <c r="M167" s="230" t="s">
        <v>1</v>
      </c>
      <c r="N167" s="231" t="s">
        <v>41</v>
      </c>
      <c r="O167" s="85"/>
      <c r="P167" s="232">
        <f>O167*H167</f>
        <v>0</v>
      </c>
      <c r="Q167" s="232">
        <v>0</v>
      </c>
      <c r="R167" s="232">
        <f>Q167*H167</f>
        <v>0</v>
      </c>
      <c r="S167" s="232">
        <v>0</v>
      </c>
      <c r="T167" s="233">
        <f>S167*H167</f>
        <v>0</v>
      </c>
      <c r="AR167" s="234" t="s">
        <v>129</v>
      </c>
      <c r="AT167" s="234" t="s">
        <v>125</v>
      </c>
      <c r="AU167" s="234" t="s">
        <v>86</v>
      </c>
      <c r="AY167" s="16" t="s">
        <v>122</v>
      </c>
      <c r="BE167" s="235">
        <f>IF(N167="základní",J167,0)</f>
        <v>0</v>
      </c>
      <c r="BF167" s="235">
        <f>IF(N167="snížená",J167,0)</f>
        <v>0</v>
      </c>
      <c r="BG167" s="235">
        <f>IF(N167="zákl. přenesená",J167,0)</f>
        <v>0</v>
      </c>
      <c r="BH167" s="235">
        <f>IF(N167="sníž. přenesená",J167,0)</f>
        <v>0</v>
      </c>
      <c r="BI167" s="235">
        <f>IF(N167="nulová",J167,0)</f>
        <v>0</v>
      </c>
      <c r="BJ167" s="16" t="s">
        <v>84</v>
      </c>
      <c r="BK167" s="235">
        <f>ROUND(I167*H167,2)</f>
        <v>0</v>
      </c>
      <c r="BL167" s="16" t="s">
        <v>129</v>
      </c>
      <c r="BM167" s="234" t="s">
        <v>218</v>
      </c>
    </row>
    <row r="168" s="12" customFormat="1">
      <c r="B168" s="244"/>
      <c r="C168" s="245"/>
      <c r="D168" s="236" t="s">
        <v>189</v>
      </c>
      <c r="E168" s="246" t="s">
        <v>1</v>
      </c>
      <c r="F168" s="247" t="s">
        <v>264</v>
      </c>
      <c r="G168" s="245"/>
      <c r="H168" s="248">
        <v>102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189</v>
      </c>
      <c r="AU168" s="254" t="s">
        <v>86</v>
      </c>
      <c r="AV168" s="12" t="s">
        <v>86</v>
      </c>
      <c r="AW168" s="12" t="s">
        <v>33</v>
      </c>
      <c r="AX168" s="12" t="s">
        <v>76</v>
      </c>
      <c r="AY168" s="254" t="s">
        <v>122</v>
      </c>
    </row>
    <row r="169" s="13" customFormat="1">
      <c r="B169" s="255"/>
      <c r="C169" s="256"/>
      <c r="D169" s="236" t="s">
        <v>189</v>
      </c>
      <c r="E169" s="257" t="s">
        <v>1</v>
      </c>
      <c r="F169" s="258" t="s">
        <v>191</v>
      </c>
      <c r="G169" s="256"/>
      <c r="H169" s="259">
        <v>102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AT169" s="265" t="s">
        <v>189</v>
      </c>
      <c r="AU169" s="265" t="s">
        <v>86</v>
      </c>
      <c r="AV169" s="13" t="s">
        <v>129</v>
      </c>
      <c r="AW169" s="13" t="s">
        <v>33</v>
      </c>
      <c r="AX169" s="13" t="s">
        <v>84</v>
      </c>
      <c r="AY169" s="265" t="s">
        <v>122</v>
      </c>
    </row>
    <row r="170" s="1" customFormat="1" ht="24" customHeight="1">
      <c r="B170" s="37"/>
      <c r="C170" s="223" t="s">
        <v>152</v>
      </c>
      <c r="D170" s="223" t="s">
        <v>125</v>
      </c>
      <c r="E170" s="224" t="s">
        <v>265</v>
      </c>
      <c r="F170" s="225" t="s">
        <v>266</v>
      </c>
      <c r="G170" s="226" t="s">
        <v>267</v>
      </c>
      <c r="H170" s="227">
        <v>292</v>
      </c>
      <c r="I170" s="228"/>
      <c r="J170" s="229">
        <f>ROUND(I170*H170,2)</f>
        <v>0</v>
      </c>
      <c r="K170" s="225" t="s">
        <v>1</v>
      </c>
      <c r="L170" s="42"/>
      <c r="M170" s="230" t="s">
        <v>1</v>
      </c>
      <c r="N170" s="231" t="s">
        <v>41</v>
      </c>
      <c r="O170" s="85"/>
      <c r="P170" s="232">
        <f>O170*H170</f>
        <v>0</v>
      </c>
      <c r="Q170" s="232">
        <v>0</v>
      </c>
      <c r="R170" s="232">
        <f>Q170*H170</f>
        <v>0</v>
      </c>
      <c r="S170" s="232">
        <v>0</v>
      </c>
      <c r="T170" s="233">
        <f>S170*H170</f>
        <v>0</v>
      </c>
      <c r="AR170" s="234" t="s">
        <v>129</v>
      </c>
      <c r="AT170" s="234" t="s">
        <v>125</v>
      </c>
      <c r="AU170" s="234" t="s">
        <v>86</v>
      </c>
      <c r="AY170" s="16" t="s">
        <v>122</v>
      </c>
      <c r="BE170" s="235">
        <f>IF(N170="základní",J170,0)</f>
        <v>0</v>
      </c>
      <c r="BF170" s="235">
        <f>IF(N170="snížená",J170,0)</f>
        <v>0</v>
      </c>
      <c r="BG170" s="235">
        <f>IF(N170="zákl. přenesená",J170,0)</f>
        <v>0</v>
      </c>
      <c r="BH170" s="235">
        <f>IF(N170="sníž. přenesená",J170,0)</f>
        <v>0</v>
      </c>
      <c r="BI170" s="235">
        <f>IF(N170="nulová",J170,0)</f>
        <v>0</v>
      </c>
      <c r="BJ170" s="16" t="s">
        <v>84</v>
      </c>
      <c r="BK170" s="235">
        <f>ROUND(I170*H170,2)</f>
        <v>0</v>
      </c>
      <c r="BL170" s="16" t="s">
        <v>129</v>
      </c>
      <c r="BM170" s="234" t="s">
        <v>268</v>
      </c>
    </row>
    <row r="171" s="12" customFormat="1">
      <c r="B171" s="244"/>
      <c r="C171" s="245"/>
      <c r="D171" s="236" t="s">
        <v>189</v>
      </c>
      <c r="E171" s="246" t="s">
        <v>1</v>
      </c>
      <c r="F171" s="247" t="s">
        <v>269</v>
      </c>
      <c r="G171" s="245"/>
      <c r="H171" s="248">
        <v>292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AT171" s="254" t="s">
        <v>189</v>
      </c>
      <c r="AU171" s="254" t="s">
        <v>86</v>
      </c>
      <c r="AV171" s="12" t="s">
        <v>86</v>
      </c>
      <c r="AW171" s="12" t="s">
        <v>33</v>
      </c>
      <c r="AX171" s="12" t="s">
        <v>76</v>
      </c>
      <c r="AY171" s="254" t="s">
        <v>122</v>
      </c>
    </row>
    <row r="172" s="13" customFormat="1">
      <c r="B172" s="255"/>
      <c r="C172" s="256"/>
      <c r="D172" s="236" t="s">
        <v>189</v>
      </c>
      <c r="E172" s="257" t="s">
        <v>1</v>
      </c>
      <c r="F172" s="258" t="s">
        <v>191</v>
      </c>
      <c r="G172" s="256"/>
      <c r="H172" s="259">
        <v>292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AT172" s="265" t="s">
        <v>189</v>
      </c>
      <c r="AU172" s="265" t="s">
        <v>86</v>
      </c>
      <c r="AV172" s="13" t="s">
        <v>129</v>
      </c>
      <c r="AW172" s="13" t="s">
        <v>33</v>
      </c>
      <c r="AX172" s="13" t="s">
        <v>84</v>
      </c>
      <c r="AY172" s="265" t="s">
        <v>122</v>
      </c>
    </row>
    <row r="173" s="1" customFormat="1" ht="16.5" customHeight="1">
      <c r="B173" s="37"/>
      <c r="C173" s="269" t="s">
        <v>190</v>
      </c>
      <c r="D173" s="269" t="s">
        <v>270</v>
      </c>
      <c r="E173" s="270" t="s">
        <v>271</v>
      </c>
      <c r="F173" s="271" t="s">
        <v>272</v>
      </c>
      <c r="G173" s="272" t="s">
        <v>273</v>
      </c>
      <c r="H173" s="273">
        <v>4.3799999999999999</v>
      </c>
      <c r="I173" s="274"/>
      <c r="J173" s="275">
        <f>ROUND(I173*H173,2)</f>
        <v>0</v>
      </c>
      <c r="K173" s="271" t="s">
        <v>1</v>
      </c>
      <c r="L173" s="276"/>
      <c r="M173" s="277" t="s">
        <v>1</v>
      </c>
      <c r="N173" s="278" t="s">
        <v>41</v>
      </c>
      <c r="O173" s="85"/>
      <c r="P173" s="232">
        <f>O173*H173</f>
        <v>0</v>
      </c>
      <c r="Q173" s="232">
        <v>0</v>
      </c>
      <c r="R173" s="232">
        <f>Q173*H173</f>
        <v>0</v>
      </c>
      <c r="S173" s="232">
        <v>0</v>
      </c>
      <c r="T173" s="233">
        <f>S173*H173</f>
        <v>0</v>
      </c>
      <c r="AR173" s="234" t="s">
        <v>143</v>
      </c>
      <c r="AT173" s="234" t="s">
        <v>270</v>
      </c>
      <c r="AU173" s="234" t="s">
        <v>86</v>
      </c>
      <c r="AY173" s="16" t="s">
        <v>122</v>
      </c>
      <c r="BE173" s="235">
        <f>IF(N173="základní",J173,0)</f>
        <v>0</v>
      </c>
      <c r="BF173" s="235">
        <f>IF(N173="snížená",J173,0)</f>
        <v>0</v>
      </c>
      <c r="BG173" s="235">
        <f>IF(N173="zákl. přenesená",J173,0)</f>
        <v>0</v>
      </c>
      <c r="BH173" s="235">
        <f>IF(N173="sníž. přenesená",J173,0)</f>
        <v>0</v>
      </c>
      <c r="BI173" s="235">
        <f>IF(N173="nulová",J173,0)</f>
        <v>0</v>
      </c>
      <c r="BJ173" s="16" t="s">
        <v>84</v>
      </c>
      <c r="BK173" s="235">
        <f>ROUND(I173*H173,2)</f>
        <v>0</v>
      </c>
      <c r="BL173" s="16" t="s">
        <v>129</v>
      </c>
      <c r="BM173" s="234" t="s">
        <v>274</v>
      </c>
    </row>
    <row r="174" s="1" customFormat="1" ht="16.5" customHeight="1">
      <c r="B174" s="37"/>
      <c r="C174" s="223" t="s">
        <v>157</v>
      </c>
      <c r="D174" s="223" t="s">
        <v>125</v>
      </c>
      <c r="E174" s="224" t="s">
        <v>275</v>
      </c>
      <c r="F174" s="225" t="s">
        <v>276</v>
      </c>
      <c r="G174" s="226" t="s">
        <v>267</v>
      </c>
      <c r="H174" s="227">
        <v>292</v>
      </c>
      <c r="I174" s="228"/>
      <c r="J174" s="229">
        <f>ROUND(I174*H174,2)</f>
        <v>0</v>
      </c>
      <c r="K174" s="225" t="s">
        <v>1</v>
      </c>
      <c r="L174" s="42"/>
      <c r="M174" s="230" t="s">
        <v>1</v>
      </c>
      <c r="N174" s="231" t="s">
        <v>41</v>
      </c>
      <c r="O174" s="85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129</v>
      </c>
      <c r="AT174" s="234" t="s">
        <v>125</v>
      </c>
      <c r="AU174" s="234" t="s">
        <v>86</v>
      </c>
      <c r="AY174" s="16" t="s">
        <v>122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6" t="s">
        <v>84</v>
      </c>
      <c r="BK174" s="235">
        <f>ROUND(I174*H174,2)</f>
        <v>0</v>
      </c>
      <c r="BL174" s="16" t="s">
        <v>129</v>
      </c>
      <c r="BM174" s="234" t="s">
        <v>277</v>
      </c>
    </row>
    <row r="175" s="1" customFormat="1">
      <c r="B175" s="37"/>
      <c r="C175" s="38"/>
      <c r="D175" s="236" t="s">
        <v>130</v>
      </c>
      <c r="E175" s="38"/>
      <c r="F175" s="237" t="s">
        <v>278</v>
      </c>
      <c r="G175" s="38"/>
      <c r="H175" s="38"/>
      <c r="I175" s="138"/>
      <c r="J175" s="38"/>
      <c r="K175" s="38"/>
      <c r="L175" s="42"/>
      <c r="M175" s="238"/>
      <c r="N175" s="85"/>
      <c r="O175" s="85"/>
      <c r="P175" s="85"/>
      <c r="Q175" s="85"/>
      <c r="R175" s="85"/>
      <c r="S175" s="85"/>
      <c r="T175" s="86"/>
      <c r="AT175" s="16" t="s">
        <v>130</v>
      </c>
      <c r="AU175" s="16" t="s">
        <v>86</v>
      </c>
    </row>
    <row r="176" s="12" customFormat="1">
      <c r="B176" s="244"/>
      <c r="C176" s="245"/>
      <c r="D176" s="236" t="s">
        <v>189</v>
      </c>
      <c r="E176" s="246" t="s">
        <v>1</v>
      </c>
      <c r="F176" s="247" t="s">
        <v>269</v>
      </c>
      <c r="G176" s="245"/>
      <c r="H176" s="248">
        <v>292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189</v>
      </c>
      <c r="AU176" s="254" t="s">
        <v>86</v>
      </c>
      <c r="AV176" s="12" t="s">
        <v>86</v>
      </c>
      <c r="AW176" s="12" t="s">
        <v>33</v>
      </c>
      <c r="AX176" s="12" t="s">
        <v>76</v>
      </c>
      <c r="AY176" s="254" t="s">
        <v>122</v>
      </c>
    </row>
    <row r="177" s="13" customFormat="1">
      <c r="B177" s="255"/>
      <c r="C177" s="256"/>
      <c r="D177" s="236" t="s">
        <v>189</v>
      </c>
      <c r="E177" s="257" t="s">
        <v>1</v>
      </c>
      <c r="F177" s="258" t="s">
        <v>191</v>
      </c>
      <c r="G177" s="256"/>
      <c r="H177" s="259">
        <v>292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AT177" s="265" t="s">
        <v>189</v>
      </c>
      <c r="AU177" s="265" t="s">
        <v>86</v>
      </c>
      <c r="AV177" s="13" t="s">
        <v>129</v>
      </c>
      <c r="AW177" s="13" t="s">
        <v>33</v>
      </c>
      <c r="AX177" s="13" t="s">
        <v>84</v>
      </c>
      <c r="AY177" s="265" t="s">
        <v>122</v>
      </c>
    </row>
    <row r="178" s="1" customFormat="1" ht="24" customHeight="1">
      <c r="B178" s="37"/>
      <c r="C178" s="223" t="s">
        <v>8</v>
      </c>
      <c r="D178" s="223" t="s">
        <v>125</v>
      </c>
      <c r="E178" s="224" t="s">
        <v>279</v>
      </c>
      <c r="F178" s="225" t="s">
        <v>280</v>
      </c>
      <c r="G178" s="226" t="s">
        <v>267</v>
      </c>
      <c r="H178" s="227">
        <v>292</v>
      </c>
      <c r="I178" s="228"/>
      <c r="J178" s="229">
        <f>ROUND(I178*H178,2)</f>
        <v>0</v>
      </c>
      <c r="K178" s="225" t="s">
        <v>1</v>
      </c>
      <c r="L178" s="42"/>
      <c r="M178" s="230" t="s">
        <v>1</v>
      </c>
      <c r="N178" s="231" t="s">
        <v>41</v>
      </c>
      <c r="O178" s="85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AR178" s="234" t="s">
        <v>129</v>
      </c>
      <c r="AT178" s="234" t="s">
        <v>125</v>
      </c>
      <c r="AU178" s="234" t="s">
        <v>86</v>
      </c>
      <c r="AY178" s="16" t="s">
        <v>122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6" t="s">
        <v>84</v>
      </c>
      <c r="BK178" s="235">
        <f>ROUND(I178*H178,2)</f>
        <v>0</v>
      </c>
      <c r="BL178" s="16" t="s">
        <v>129</v>
      </c>
      <c r="BM178" s="234" t="s">
        <v>281</v>
      </c>
    </row>
    <row r="179" s="12" customFormat="1">
      <c r="B179" s="244"/>
      <c r="C179" s="245"/>
      <c r="D179" s="236" t="s">
        <v>189</v>
      </c>
      <c r="E179" s="246" t="s">
        <v>1</v>
      </c>
      <c r="F179" s="247" t="s">
        <v>269</v>
      </c>
      <c r="G179" s="245"/>
      <c r="H179" s="248">
        <v>292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189</v>
      </c>
      <c r="AU179" s="254" t="s">
        <v>86</v>
      </c>
      <c r="AV179" s="12" t="s">
        <v>86</v>
      </c>
      <c r="AW179" s="12" t="s">
        <v>33</v>
      </c>
      <c r="AX179" s="12" t="s">
        <v>76</v>
      </c>
      <c r="AY179" s="254" t="s">
        <v>122</v>
      </c>
    </row>
    <row r="180" s="13" customFormat="1">
      <c r="B180" s="255"/>
      <c r="C180" s="256"/>
      <c r="D180" s="236" t="s">
        <v>189</v>
      </c>
      <c r="E180" s="257" t="s">
        <v>1</v>
      </c>
      <c r="F180" s="258" t="s">
        <v>191</v>
      </c>
      <c r="G180" s="256"/>
      <c r="H180" s="259">
        <v>292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AT180" s="265" t="s">
        <v>189</v>
      </c>
      <c r="AU180" s="265" t="s">
        <v>86</v>
      </c>
      <c r="AV180" s="13" t="s">
        <v>129</v>
      </c>
      <c r="AW180" s="13" t="s">
        <v>33</v>
      </c>
      <c r="AX180" s="13" t="s">
        <v>84</v>
      </c>
      <c r="AY180" s="265" t="s">
        <v>122</v>
      </c>
    </row>
    <row r="181" s="11" customFormat="1" ht="22.8" customHeight="1">
      <c r="B181" s="207"/>
      <c r="C181" s="208"/>
      <c r="D181" s="209" t="s">
        <v>75</v>
      </c>
      <c r="E181" s="221" t="s">
        <v>86</v>
      </c>
      <c r="F181" s="221" t="s">
        <v>282</v>
      </c>
      <c r="G181" s="208"/>
      <c r="H181" s="208"/>
      <c r="I181" s="211"/>
      <c r="J181" s="222">
        <f>BK181</f>
        <v>0</v>
      </c>
      <c r="K181" s="208"/>
      <c r="L181" s="213"/>
      <c r="M181" s="214"/>
      <c r="N181" s="215"/>
      <c r="O181" s="215"/>
      <c r="P181" s="216">
        <f>SUM(P182:P191)</f>
        <v>0</v>
      </c>
      <c r="Q181" s="215"/>
      <c r="R181" s="216">
        <f>SUM(R182:R191)</f>
        <v>0</v>
      </c>
      <c r="S181" s="215"/>
      <c r="T181" s="217">
        <f>SUM(T182:T191)</f>
        <v>0</v>
      </c>
      <c r="AR181" s="218" t="s">
        <v>84</v>
      </c>
      <c r="AT181" s="219" t="s">
        <v>75</v>
      </c>
      <c r="AU181" s="219" t="s">
        <v>84</v>
      </c>
      <c r="AY181" s="218" t="s">
        <v>122</v>
      </c>
      <c r="BK181" s="220">
        <f>SUM(BK182:BK191)</f>
        <v>0</v>
      </c>
    </row>
    <row r="182" s="1" customFormat="1" ht="24" customHeight="1">
      <c r="B182" s="37"/>
      <c r="C182" s="223" t="s">
        <v>161</v>
      </c>
      <c r="D182" s="223" t="s">
        <v>125</v>
      </c>
      <c r="E182" s="224" t="s">
        <v>283</v>
      </c>
      <c r="F182" s="225" t="s">
        <v>284</v>
      </c>
      <c r="G182" s="226" t="s">
        <v>196</v>
      </c>
      <c r="H182" s="227">
        <v>8.4700000000000006</v>
      </c>
      <c r="I182" s="228"/>
      <c r="J182" s="229">
        <f>ROUND(I182*H182,2)</f>
        <v>0</v>
      </c>
      <c r="K182" s="225" t="s">
        <v>1</v>
      </c>
      <c r="L182" s="42"/>
      <c r="M182" s="230" t="s">
        <v>1</v>
      </c>
      <c r="N182" s="231" t="s">
        <v>41</v>
      </c>
      <c r="O182" s="85"/>
      <c r="P182" s="232">
        <f>O182*H182</f>
        <v>0</v>
      </c>
      <c r="Q182" s="232">
        <v>0</v>
      </c>
      <c r="R182" s="232">
        <f>Q182*H182</f>
        <v>0</v>
      </c>
      <c r="S182" s="232">
        <v>0</v>
      </c>
      <c r="T182" s="233">
        <f>S182*H182</f>
        <v>0</v>
      </c>
      <c r="AR182" s="234" t="s">
        <v>129</v>
      </c>
      <c r="AT182" s="234" t="s">
        <v>125</v>
      </c>
      <c r="AU182" s="234" t="s">
        <v>86</v>
      </c>
      <c r="AY182" s="16" t="s">
        <v>122</v>
      </c>
      <c r="BE182" s="235">
        <f>IF(N182="základní",J182,0)</f>
        <v>0</v>
      </c>
      <c r="BF182" s="235">
        <f>IF(N182="snížená",J182,0)</f>
        <v>0</v>
      </c>
      <c r="BG182" s="235">
        <f>IF(N182="zákl. přenesená",J182,0)</f>
        <v>0</v>
      </c>
      <c r="BH182" s="235">
        <f>IF(N182="sníž. přenesená",J182,0)</f>
        <v>0</v>
      </c>
      <c r="BI182" s="235">
        <f>IF(N182="nulová",J182,0)</f>
        <v>0</v>
      </c>
      <c r="BJ182" s="16" t="s">
        <v>84</v>
      </c>
      <c r="BK182" s="235">
        <f>ROUND(I182*H182,2)</f>
        <v>0</v>
      </c>
      <c r="BL182" s="16" t="s">
        <v>129</v>
      </c>
      <c r="BM182" s="234" t="s">
        <v>285</v>
      </c>
    </row>
    <row r="183" s="1" customFormat="1">
      <c r="B183" s="37"/>
      <c r="C183" s="38"/>
      <c r="D183" s="236" t="s">
        <v>130</v>
      </c>
      <c r="E183" s="38"/>
      <c r="F183" s="237" t="s">
        <v>286</v>
      </c>
      <c r="G183" s="38"/>
      <c r="H183" s="38"/>
      <c r="I183" s="138"/>
      <c r="J183" s="38"/>
      <c r="K183" s="38"/>
      <c r="L183" s="42"/>
      <c r="M183" s="238"/>
      <c r="N183" s="85"/>
      <c r="O183" s="85"/>
      <c r="P183" s="85"/>
      <c r="Q183" s="85"/>
      <c r="R183" s="85"/>
      <c r="S183" s="85"/>
      <c r="T183" s="86"/>
      <c r="AT183" s="16" t="s">
        <v>130</v>
      </c>
      <c r="AU183" s="16" t="s">
        <v>86</v>
      </c>
    </row>
    <row r="184" s="12" customFormat="1">
      <c r="B184" s="244"/>
      <c r="C184" s="245"/>
      <c r="D184" s="236" t="s">
        <v>189</v>
      </c>
      <c r="E184" s="246" t="s">
        <v>1</v>
      </c>
      <c r="F184" s="247" t="s">
        <v>287</v>
      </c>
      <c r="G184" s="245"/>
      <c r="H184" s="248">
        <v>8.4700000000000006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AT184" s="254" t="s">
        <v>189</v>
      </c>
      <c r="AU184" s="254" t="s">
        <v>86</v>
      </c>
      <c r="AV184" s="12" t="s">
        <v>86</v>
      </c>
      <c r="AW184" s="12" t="s">
        <v>33</v>
      </c>
      <c r="AX184" s="12" t="s">
        <v>76</v>
      </c>
      <c r="AY184" s="254" t="s">
        <v>122</v>
      </c>
    </row>
    <row r="185" s="13" customFormat="1">
      <c r="B185" s="255"/>
      <c r="C185" s="256"/>
      <c r="D185" s="236" t="s">
        <v>189</v>
      </c>
      <c r="E185" s="257" t="s">
        <v>1</v>
      </c>
      <c r="F185" s="258" t="s">
        <v>191</v>
      </c>
      <c r="G185" s="256"/>
      <c r="H185" s="259">
        <v>8.4700000000000006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AT185" s="265" t="s">
        <v>189</v>
      </c>
      <c r="AU185" s="265" t="s">
        <v>86</v>
      </c>
      <c r="AV185" s="13" t="s">
        <v>129</v>
      </c>
      <c r="AW185" s="13" t="s">
        <v>33</v>
      </c>
      <c r="AX185" s="13" t="s">
        <v>84</v>
      </c>
      <c r="AY185" s="265" t="s">
        <v>122</v>
      </c>
    </row>
    <row r="186" s="1" customFormat="1" ht="16.5" customHeight="1">
      <c r="B186" s="37"/>
      <c r="C186" s="223" t="s">
        <v>288</v>
      </c>
      <c r="D186" s="223" t="s">
        <v>125</v>
      </c>
      <c r="E186" s="224" t="s">
        <v>289</v>
      </c>
      <c r="F186" s="225" t="s">
        <v>290</v>
      </c>
      <c r="G186" s="226" t="s">
        <v>267</v>
      </c>
      <c r="H186" s="227">
        <v>14.76</v>
      </c>
      <c r="I186" s="228"/>
      <c r="J186" s="229">
        <f>ROUND(I186*H186,2)</f>
        <v>0</v>
      </c>
      <c r="K186" s="225" t="s">
        <v>1</v>
      </c>
      <c r="L186" s="42"/>
      <c r="M186" s="230" t="s">
        <v>1</v>
      </c>
      <c r="N186" s="231" t="s">
        <v>41</v>
      </c>
      <c r="O186" s="85"/>
      <c r="P186" s="232">
        <f>O186*H186</f>
        <v>0</v>
      </c>
      <c r="Q186" s="232">
        <v>0</v>
      </c>
      <c r="R186" s="232">
        <f>Q186*H186</f>
        <v>0</v>
      </c>
      <c r="S186" s="232">
        <v>0</v>
      </c>
      <c r="T186" s="233">
        <f>S186*H186</f>
        <v>0</v>
      </c>
      <c r="AR186" s="234" t="s">
        <v>129</v>
      </c>
      <c r="AT186" s="234" t="s">
        <v>125</v>
      </c>
      <c r="AU186" s="234" t="s">
        <v>86</v>
      </c>
      <c r="AY186" s="16" t="s">
        <v>122</v>
      </c>
      <c r="BE186" s="235">
        <f>IF(N186="základní",J186,0)</f>
        <v>0</v>
      </c>
      <c r="BF186" s="235">
        <f>IF(N186="snížená",J186,0)</f>
        <v>0</v>
      </c>
      <c r="BG186" s="235">
        <f>IF(N186="zákl. přenesená",J186,0)</f>
        <v>0</v>
      </c>
      <c r="BH186" s="235">
        <f>IF(N186="sníž. přenesená",J186,0)</f>
        <v>0</v>
      </c>
      <c r="BI186" s="235">
        <f>IF(N186="nulová",J186,0)</f>
        <v>0</v>
      </c>
      <c r="BJ186" s="16" t="s">
        <v>84</v>
      </c>
      <c r="BK186" s="235">
        <f>ROUND(I186*H186,2)</f>
        <v>0</v>
      </c>
      <c r="BL186" s="16" t="s">
        <v>129</v>
      </c>
      <c r="BM186" s="234" t="s">
        <v>291</v>
      </c>
    </row>
    <row r="187" s="12" customFormat="1">
      <c r="B187" s="244"/>
      <c r="C187" s="245"/>
      <c r="D187" s="236" t="s">
        <v>189</v>
      </c>
      <c r="E187" s="246" t="s">
        <v>1</v>
      </c>
      <c r="F187" s="247" t="s">
        <v>292</v>
      </c>
      <c r="G187" s="245"/>
      <c r="H187" s="248">
        <v>14.76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AT187" s="254" t="s">
        <v>189</v>
      </c>
      <c r="AU187" s="254" t="s">
        <v>86</v>
      </c>
      <c r="AV187" s="12" t="s">
        <v>86</v>
      </c>
      <c r="AW187" s="12" t="s">
        <v>33</v>
      </c>
      <c r="AX187" s="12" t="s">
        <v>76</v>
      </c>
      <c r="AY187" s="254" t="s">
        <v>122</v>
      </c>
    </row>
    <row r="188" s="13" customFormat="1">
      <c r="B188" s="255"/>
      <c r="C188" s="256"/>
      <c r="D188" s="236" t="s">
        <v>189</v>
      </c>
      <c r="E188" s="257" t="s">
        <v>1</v>
      </c>
      <c r="F188" s="258" t="s">
        <v>191</v>
      </c>
      <c r="G188" s="256"/>
      <c r="H188" s="259">
        <v>14.76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AT188" s="265" t="s">
        <v>189</v>
      </c>
      <c r="AU188" s="265" t="s">
        <v>86</v>
      </c>
      <c r="AV188" s="13" t="s">
        <v>129</v>
      </c>
      <c r="AW188" s="13" t="s">
        <v>33</v>
      </c>
      <c r="AX188" s="13" t="s">
        <v>84</v>
      </c>
      <c r="AY188" s="265" t="s">
        <v>122</v>
      </c>
    </row>
    <row r="189" s="1" customFormat="1" ht="16.5" customHeight="1">
      <c r="B189" s="37"/>
      <c r="C189" s="223" t="s">
        <v>168</v>
      </c>
      <c r="D189" s="223" t="s">
        <v>125</v>
      </c>
      <c r="E189" s="224" t="s">
        <v>293</v>
      </c>
      <c r="F189" s="225" t="s">
        <v>294</v>
      </c>
      <c r="G189" s="226" t="s">
        <v>267</v>
      </c>
      <c r="H189" s="227">
        <v>14.76</v>
      </c>
      <c r="I189" s="228"/>
      <c r="J189" s="229">
        <f>ROUND(I189*H189,2)</f>
        <v>0</v>
      </c>
      <c r="K189" s="225" t="s">
        <v>1</v>
      </c>
      <c r="L189" s="42"/>
      <c r="M189" s="230" t="s">
        <v>1</v>
      </c>
      <c r="N189" s="231" t="s">
        <v>41</v>
      </c>
      <c r="O189" s="85"/>
      <c r="P189" s="232">
        <f>O189*H189</f>
        <v>0</v>
      </c>
      <c r="Q189" s="232">
        <v>0</v>
      </c>
      <c r="R189" s="232">
        <f>Q189*H189</f>
        <v>0</v>
      </c>
      <c r="S189" s="232">
        <v>0</v>
      </c>
      <c r="T189" s="233">
        <f>S189*H189</f>
        <v>0</v>
      </c>
      <c r="AR189" s="234" t="s">
        <v>129</v>
      </c>
      <c r="AT189" s="234" t="s">
        <v>125</v>
      </c>
      <c r="AU189" s="234" t="s">
        <v>86</v>
      </c>
      <c r="AY189" s="16" t="s">
        <v>122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84</v>
      </c>
      <c r="BK189" s="235">
        <f>ROUND(I189*H189,2)</f>
        <v>0</v>
      </c>
      <c r="BL189" s="16" t="s">
        <v>129</v>
      </c>
      <c r="BM189" s="234" t="s">
        <v>295</v>
      </c>
    </row>
    <row r="190" s="12" customFormat="1">
      <c r="B190" s="244"/>
      <c r="C190" s="245"/>
      <c r="D190" s="236" t="s">
        <v>189</v>
      </c>
      <c r="E190" s="246" t="s">
        <v>1</v>
      </c>
      <c r="F190" s="247" t="s">
        <v>296</v>
      </c>
      <c r="G190" s="245"/>
      <c r="H190" s="248">
        <v>14.76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189</v>
      </c>
      <c r="AU190" s="254" t="s">
        <v>86</v>
      </c>
      <c r="AV190" s="12" t="s">
        <v>86</v>
      </c>
      <c r="AW190" s="12" t="s">
        <v>33</v>
      </c>
      <c r="AX190" s="12" t="s">
        <v>76</v>
      </c>
      <c r="AY190" s="254" t="s">
        <v>122</v>
      </c>
    </row>
    <row r="191" s="13" customFormat="1">
      <c r="B191" s="255"/>
      <c r="C191" s="256"/>
      <c r="D191" s="236" t="s">
        <v>189</v>
      </c>
      <c r="E191" s="257" t="s">
        <v>1</v>
      </c>
      <c r="F191" s="258" t="s">
        <v>191</v>
      </c>
      <c r="G191" s="256"/>
      <c r="H191" s="259">
        <v>14.76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189</v>
      </c>
      <c r="AU191" s="265" t="s">
        <v>86</v>
      </c>
      <c r="AV191" s="13" t="s">
        <v>129</v>
      </c>
      <c r="AW191" s="13" t="s">
        <v>33</v>
      </c>
      <c r="AX191" s="13" t="s">
        <v>84</v>
      </c>
      <c r="AY191" s="265" t="s">
        <v>122</v>
      </c>
    </row>
    <row r="192" s="11" customFormat="1" ht="22.8" customHeight="1">
      <c r="B192" s="207"/>
      <c r="C192" s="208"/>
      <c r="D192" s="209" t="s">
        <v>75</v>
      </c>
      <c r="E192" s="221" t="s">
        <v>135</v>
      </c>
      <c r="F192" s="221" t="s">
        <v>297</v>
      </c>
      <c r="G192" s="208"/>
      <c r="H192" s="208"/>
      <c r="I192" s="211"/>
      <c r="J192" s="222">
        <f>BK192</f>
        <v>0</v>
      </c>
      <c r="K192" s="208"/>
      <c r="L192" s="213"/>
      <c r="M192" s="214"/>
      <c r="N192" s="215"/>
      <c r="O192" s="215"/>
      <c r="P192" s="216">
        <f>SUM(P193:P226)</f>
        <v>0</v>
      </c>
      <c r="Q192" s="215"/>
      <c r="R192" s="216">
        <f>SUM(R193:R226)</f>
        <v>0.57363192000000007</v>
      </c>
      <c r="S192" s="215"/>
      <c r="T192" s="217">
        <f>SUM(T193:T226)</f>
        <v>0</v>
      </c>
      <c r="AR192" s="218" t="s">
        <v>84</v>
      </c>
      <c r="AT192" s="219" t="s">
        <v>75</v>
      </c>
      <c r="AU192" s="219" t="s">
        <v>84</v>
      </c>
      <c r="AY192" s="218" t="s">
        <v>122</v>
      </c>
      <c r="BK192" s="220">
        <f>SUM(BK193:BK226)</f>
        <v>0</v>
      </c>
    </row>
    <row r="193" s="1" customFormat="1" ht="24" customHeight="1">
      <c r="B193" s="37"/>
      <c r="C193" s="223" t="s">
        <v>298</v>
      </c>
      <c r="D193" s="223" t="s">
        <v>125</v>
      </c>
      <c r="E193" s="224" t="s">
        <v>299</v>
      </c>
      <c r="F193" s="225" t="s">
        <v>300</v>
      </c>
      <c r="G193" s="226" t="s">
        <v>196</v>
      </c>
      <c r="H193" s="227">
        <v>2.6400000000000001</v>
      </c>
      <c r="I193" s="228"/>
      <c r="J193" s="229">
        <f>ROUND(I193*H193,2)</f>
        <v>0</v>
      </c>
      <c r="K193" s="225" t="s">
        <v>301</v>
      </c>
      <c r="L193" s="42"/>
      <c r="M193" s="230" t="s">
        <v>1</v>
      </c>
      <c r="N193" s="231" t="s">
        <v>41</v>
      </c>
      <c r="O193" s="85"/>
      <c r="P193" s="232">
        <f>O193*H193</f>
        <v>0</v>
      </c>
      <c r="Q193" s="232">
        <v>0</v>
      </c>
      <c r="R193" s="232">
        <f>Q193*H193</f>
        <v>0</v>
      </c>
      <c r="S193" s="232">
        <v>0</v>
      </c>
      <c r="T193" s="233">
        <f>S193*H193</f>
        <v>0</v>
      </c>
      <c r="AR193" s="234" t="s">
        <v>129</v>
      </c>
      <c r="AT193" s="234" t="s">
        <v>125</v>
      </c>
      <c r="AU193" s="234" t="s">
        <v>86</v>
      </c>
      <c r="AY193" s="16" t="s">
        <v>122</v>
      </c>
      <c r="BE193" s="235">
        <f>IF(N193="základní",J193,0)</f>
        <v>0</v>
      </c>
      <c r="BF193" s="235">
        <f>IF(N193="snížená",J193,0)</f>
        <v>0</v>
      </c>
      <c r="BG193" s="235">
        <f>IF(N193="zákl. přenesená",J193,0)</f>
        <v>0</v>
      </c>
      <c r="BH193" s="235">
        <f>IF(N193="sníž. přenesená",J193,0)</f>
        <v>0</v>
      </c>
      <c r="BI193" s="235">
        <f>IF(N193="nulová",J193,0)</f>
        <v>0</v>
      </c>
      <c r="BJ193" s="16" t="s">
        <v>84</v>
      </c>
      <c r="BK193" s="235">
        <f>ROUND(I193*H193,2)</f>
        <v>0</v>
      </c>
      <c r="BL193" s="16" t="s">
        <v>129</v>
      </c>
      <c r="BM193" s="234" t="s">
        <v>302</v>
      </c>
    </row>
    <row r="194" s="12" customFormat="1">
      <c r="B194" s="244"/>
      <c r="C194" s="245"/>
      <c r="D194" s="236" t="s">
        <v>189</v>
      </c>
      <c r="E194" s="246" t="s">
        <v>1</v>
      </c>
      <c r="F194" s="247" t="s">
        <v>303</v>
      </c>
      <c r="G194" s="245"/>
      <c r="H194" s="248">
        <v>2.6400000000000001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189</v>
      </c>
      <c r="AU194" s="254" t="s">
        <v>86</v>
      </c>
      <c r="AV194" s="12" t="s">
        <v>86</v>
      </c>
      <c r="AW194" s="12" t="s">
        <v>33</v>
      </c>
      <c r="AX194" s="12" t="s">
        <v>76</v>
      </c>
      <c r="AY194" s="254" t="s">
        <v>122</v>
      </c>
    </row>
    <row r="195" s="13" customFormat="1">
      <c r="B195" s="255"/>
      <c r="C195" s="256"/>
      <c r="D195" s="236" t="s">
        <v>189</v>
      </c>
      <c r="E195" s="257" t="s">
        <v>1</v>
      </c>
      <c r="F195" s="258" t="s">
        <v>191</v>
      </c>
      <c r="G195" s="256"/>
      <c r="H195" s="259">
        <v>2.6400000000000001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AT195" s="265" t="s">
        <v>189</v>
      </c>
      <c r="AU195" s="265" t="s">
        <v>86</v>
      </c>
      <c r="AV195" s="13" t="s">
        <v>129</v>
      </c>
      <c r="AW195" s="13" t="s">
        <v>33</v>
      </c>
      <c r="AX195" s="13" t="s">
        <v>84</v>
      </c>
      <c r="AY195" s="265" t="s">
        <v>122</v>
      </c>
    </row>
    <row r="196" s="1" customFormat="1" ht="24" customHeight="1">
      <c r="B196" s="37"/>
      <c r="C196" s="223" t="s">
        <v>201</v>
      </c>
      <c r="D196" s="223" t="s">
        <v>125</v>
      </c>
      <c r="E196" s="224" t="s">
        <v>304</v>
      </c>
      <c r="F196" s="225" t="s">
        <v>305</v>
      </c>
      <c r="G196" s="226" t="s">
        <v>267</v>
      </c>
      <c r="H196" s="227">
        <v>9.5950000000000006</v>
      </c>
      <c r="I196" s="228"/>
      <c r="J196" s="229">
        <f>ROUND(I196*H196,2)</f>
        <v>0</v>
      </c>
      <c r="K196" s="225" t="s">
        <v>301</v>
      </c>
      <c r="L196" s="42"/>
      <c r="M196" s="230" t="s">
        <v>1</v>
      </c>
      <c r="N196" s="231" t="s">
        <v>41</v>
      </c>
      <c r="O196" s="85"/>
      <c r="P196" s="232">
        <f>O196*H196</f>
        <v>0</v>
      </c>
      <c r="Q196" s="232">
        <v>0.025190000000000001</v>
      </c>
      <c r="R196" s="232">
        <f>Q196*H196</f>
        <v>0.24169805000000003</v>
      </c>
      <c r="S196" s="232">
        <v>0</v>
      </c>
      <c r="T196" s="233">
        <f>S196*H196</f>
        <v>0</v>
      </c>
      <c r="AR196" s="234" t="s">
        <v>129</v>
      </c>
      <c r="AT196" s="234" t="s">
        <v>125</v>
      </c>
      <c r="AU196" s="234" t="s">
        <v>86</v>
      </c>
      <c r="AY196" s="16" t="s">
        <v>122</v>
      </c>
      <c r="BE196" s="235">
        <f>IF(N196="základní",J196,0)</f>
        <v>0</v>
      </c>
      <c r="BF196" s="235">
        <f>IF(N196="snížená",J196,0)</f>
        <v>0</v>
      </c>
      <c r="BG196" s="235">
        <f>IF(N196="zákl. přenesená",J196,0)</f>
        <v>0</v>
      </c>
      <c r="BH196" s="235">
        <f>IF(N196="sníž. přenesená",J196,0)</f>
        <v>0</v>
      </c>
      <c r="BI196" s="235">
        <f>IF(N196="nulová",J196,0)</f>
        <v>0</v>
      </c>
      <c r="BJ196" s="16" t="s">
        <v>84</v>
      </c>
      <c r="BK196" s="235">
        <f>ROUND(I196*H196,2)</f>
        <v>0</v>
      </c>
      <c r="BL196" s="16" t="s">
        <v>129</v>
      </c>
      <c r="BM196" s="234" t="s">
        <v>306</v>
      </c>
    </row>
    <row r="197" s="12" customFormat="1">
      <c r="B197" s="244"/>
      <c r="C197" s="245"/>
      <c r="D197" s="236" t="s">
        <v>189</v>
      </c>
      <c r="E197" s="246" t="s">
        <v>1</v>
      </c>
      <c r="F197" s="247" t="s">
        <v>307</v>
      </c>
      <c r="G197" s="245"/>
      <c r="H197" s="248">
        <v>9.5950000000000006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189</v>
      </c>
      <c r="AU197" s="254" t="s">
        <v>86</v>
      </c>
      <c r="AV197" s="12" t="s">
        <v>86</v>
      </c>
      <c r="AW197" s="12" t="s">
        <v>33</v>
      </c>
      <c r="AX197" s="12" t="s">
        <v>76</v>
      </c>
      <c r="AY197" s="254" t="s">
        <v>122</v>
      </c>
    </row>
    <row r="198" s="13" customFormat="1">
      <c r="B198" s="255"/>
      <c r="C198" s="256"/>
      <c r="D198" s="236" t="s">
        <v>189</v>
      </c>
      <c r="E198" s="257" t="s">
        <v>1</v>
      </c>
      <c r="F198" s="258" t="s">
        <v>191</v>
      </c>
      <c r="G198" s="256"/>
      <c r="H198" s="259">
        <v>9.5950000000000006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189</v>
      </c>
      <c r="AU198" s="265" t="s">
        <v>86</v>
      </c>
      <c r="AV198" s="13" t="s">
        <v>129</v>
      </c>
      <c r="AW198" s="13" t="s">
        <v>33</v>
      </c>
      <c r="AX198" s="13" t="s">
        <v>84</v>
      </c>
      <c r="AY198" s="265" t="s">
        <v>122</v>
      </c>
    </row>
    <row r="199" s="1" customFormat="1" ht="36" customHeight="1">
      <c r="B199" s="37"/>
      <c r="C199" s="223" t="s">
        <v>7</v>
      </c>
      <c r="D199" s="223" t="s">
        <v>125</v>
      </c>
      <c r="E199" s="224" t="s">
        <v>308</v>
      </c>
      <c r="F199" s="225" t="s">
        <v>309</v>
      </c>
      <c r="G199" s="226" t="s">
        <v>267</v>
      </c>
      <c r="H199" s="227">
        <v>9.5950000000000006</v>
      </c>
      <c r="I199" s="228"/>
      <c r="J199" s="229">
        <f>ROUND(I199*H199,2)</f>
        <v>0</v>
      </c>
      <c r="K199" s="225" t="s">
        <v>301</v>
      </c>
      <c r="L199" s="42"/>
      <c r="M199" s="230" t="s">
        <v>1</v>
      </c>
      <c r="N199" s="231" t="s">
        <v>41</v>
      </c>
      <c r="O199" s="85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AR199" s="234" t="s">
        <v>129</v>
      </c>
      <c r="AT199" s="234" t="s">
        <v>125</v>
      </c>
      <c r="AU199" s="234" t="s">
        <v>86</v>
      </c>
      <c r="AY199" s="16" t="s">
        <v>122</v>
      </c>
      <c r="BE199" s="235">
        <f>IF(N199="základní",J199,0)</f>
        <v>0</v>
      </c>
      <c r="BF199" s="235">
        <f>IF(N199="snížená",J199,0)</f>
        <v>0</v>
      </c>
      <c r="BG199" s="235">
        <f>IF(N199="zákl. přenesená",J199,0)</f>
        <v>0</v>
      </c>
      <c r="BH199" s="235">
        <f>IF(N199="sníž. přenesená",J199,0)</f>
        <v>0</v>
      </c>
      <c r="BI199" s="235">
        <f>IF(N199="nulová",J199,0)</f>
        <v>0</v>
      </c>
      <c r="BJ199" s="16" t="s">
        <v>84</v>
      </c>
      <c r="BK199" s="235">
        <f>ROUND(I199*H199,2)</f>
        <v>0</v>
      </c>
      <c r="BL199" s="16" t="s">
        <v>129</v>
      </c>
      <c r="BM199" s="234" t="s">
        <v>310</v>
      </c>
    </row>
    <row r="200" s="12" customFormat="1">
      <c r="B200" s="244"/>
      <c r="C200" s="245"/>
      <c r="D200" s="236" t="s">
        <v>189</v>
      </c>
      <c r="E200" s="246" t="s">
        <v>1</v>
      </c>
      <c r="F200" s="247" t="s">
        <v>311</v>
      </c>
      <c r="G200" s="245"/>
      <c r="H200" s="248">
        <v>9.5950000000000006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AT200" s="254" t="s">
        <v>189</v>
      </c>
      <c r="AU200" s="254" t="s">
        <v>86</v>
      </c>
      <c r="AV200" s="12" t="s">
        <v>86</v>
      </c>
      <c r="AW200" s="12" t="s">
        <v>33</v>
      </c>
      <c r="AX200" s="12" t="s">
        <v>76</v>
      </c>
      <c r="AY200" s="254" t="s">
        <v>122</v>
      </c>
    </row>
    <row r="201" s="13" customFormat="1">
      <c r="B201" s="255"/>
      <c r="C201" s="256"/>
      <c r="D201" s="236" t="s">
        <v>189</v>
      </c>
      <c r="E201" s="257" t="s">
        <v>1</v>
      </c>
      <c r="F201" s="258" t="s">
        <v>191</v>
      </c>
      <c r="G201" s="256"/>
      <c r="H201" s="259">
        <v>9.5950000000000006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AT201" s="265" t="s">
        <v>189</v>
      </c>
      <c r="AU201" s="265" t="s">
        <v>86</v>
      </c>
      <c r="AV201" s="13" t="s">
        <v>129</v>
      </c>
      <c r="AW201" s="13" t="s">
        <v>33</v>
      </c>
      <c r="AX201" s="13" t="s">
        <v>84</v>
      </c>
      <c r="AY201" s="265" t="s">
        <v>122</v>
      </c>
    </row>
    <row r="202" s="1" customFormat="1" ht="24" customHeight="1">
      <c r="B202" s="37"/>
      <c r="C202" s="223" t="s">
        <v>172</v>
      </c>
      <c r="D202" s="223" t="s">
        <v>125</v>
      </c>
      <c r="E202" s="224" t="s">
        <v>312</v>
      </c>
      <c r="F202" s="225" t="s">
        <v>313</v>
      </c>
      <c r="G202" s="226" t="s">
        <v>217</v>
      </c>
      <c r="H202" s="227">
        <v>0.317</v>
      </c>
      <c r="I202" s="228"/>
      <c r="J202" s="229">
        <f>ROUND(I202*H202,2)</f>
        <v>0</v>
      </c>
      <c r="K202" s="225" t="s">
        <v>301</v>
      </c>
      <c r="L202" s="42"/>
      <c r="M202" s="230" t="s">
        <v>1</v>
      </c>
      <c r="N202" s="231" t="s">
        <v>41</v>
      </c>
      <c r="O202" s="85"/>
      <c r="P202" s="232">
        <f>O202*H202</f>
        <v>0</v>
      </c>
      <c r="Q202" s="232">
        <v>1.04711</v>
      </c>
      <c r="R202" s="232">
        <f>Q202*H202</f>
        <v>0.33193387000000002</v>
      </c>
      <c r="S202" s="232">
        <v>0</v>
      </c>
      <c r="T202" s="233">
        <f>S202*H202</f>
        <v>0</v>
      </c>
      <c r="AR202" s="234" t="s">
        <v>129</v>
      </c>
      <c r="AT202" s="234" t="s">
        <v>125</v>
      </c>
      <c r="AU202" s="234" t="s">
        <v>86</v>
      </c>
      <c r="AY202" s="16" t="s">
        <v>122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6" t="s">
        <v>84</v>
      </c>
      <c r="BK202" s="235">
        <f>ROUND(I202*H202,2)</f>
        <v>0</v>
      </c>
      <c r="BL202" s="16" t="s">
        <v>129</v>
      </c>
      <c r="BM202" s="234" t="s">
        <v>314</v>
      </c>
    </row>
    <row r="203" s="12" customFormat="1">
      <c r="B203" s="244"/>
      <c r="C203" s="245"/>
      <c r="D203" s="236" t="s">
        <v>189</v>
      </c>
      <c r="E203" s="246" t="s">
        <v>1</v>
      </c>
      <c r="F203" s="247" t="s">
        <v>315</v>
      </c>
      <c r="G203" s="245"/>
      <c r="H203" s="248">
        <v>0.317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189</v>
      </c>
      <c r="AU203" s="254" t="s">
        <v>86</v>
      </c>
      <c r="AV203" s="12" t="s">
        <v>86</v>
      </c>
      <c r="AW203" s="12" t="s">
        <v>33</v>
      </c>
      <c r="AX203" s="12" t="s">
        <v>76</v>
      </c>
      <c r="AY203" s="254" t="s">
        <v>122</v>
      </c>
    </row>
    <row r="204" s="13" customFormat="1">
      <c r="B204" s="255"/>
      <c r="C204" s="256"/>
      <c r="D204" s="236" t="s">
        <v>189</v>
      </c>
      <c r="E204" s="257" t="s">
        <v>1</v>
      </c>
      <c r="F204" s="258" t="s">
        <v>191</v>
      </c>
      <c r="G204" s="256"/>
      <c r="H204" s="259">
        <v>0.317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189</v>
      </c>
      <c r="AU204" s="265" t="s">
        <v>86</v>
      </c>
      <c r="AV204" s="13" t="s">
        <v>129</v>
      </c>
      <c r="AW204" s="13" t="s">
        <v>33</v>
      </c>
      <c r="AX204" s="13" t="s">
        <v>84</v>
      </c>
      <c r="AY204" s="265" t="s">
        <v>122</v>
      </c>
    </row>
    <row r="205" s="1" customFormat="1" ht="24" customHeight="1">
      <c r="B205" s="37"/>
      <c r="C205" s="223" t="s">
        <v>316</v>
      </c>
      <c r="D205" s="223" t="s">
        <v>125</v>
      </c>
      <c r="E205" s="224" t="s">
        <v>317</v>
      </c>
      <c r="F205" s="225" t="s">
        <v>318</v>
      </c>
      <c r="G205" s="226" t="s">
        <v>242</v>
      </c>
      <c r="H205" s="227">
        <v>1.55</v>
      </c>
      <c r="I205" s="228"/>
      <c r="J205" s="229">
        <f>ROUND(I205*H205,2)</f>
        <v>0</v>
      </c>
      <c r="K205" s="225" t="s">
        <v>1</v>
      </c>
      <c r="L205" s="42"/>
      <c r="M205" s="230" t="s">
        <v>1</v>
      </c>
      <c r="N205" s="231" t="s">
        <v>41</v>
      </c>
      <c r="O205" s="85"/>
      <c r="P205" s="232">
        <f>O205*H205</f>
        <v>0</v>
      </c>
      <c r="Q205" s="232">
        <v>0</v>
      </c>
      <c r="R205" s="232">
        <f>Q205*H205</f>
        <v>0</v>
      </c>
      <c r="S205" s="232">
        <v>0</v>
      </c>
      <c r="T205" s="233">
        <f>S205*H205</f>
        <v>0</v>
      </c>
      <c r="AR205" s="234" t="s">
        <v>129</v>
      </c>
      <c r="AT205" s="234" t="s">
        <v>125</v>
      </c>
      <c r="AU205" s="234" t="s">
        <v>86</v>
      </c>
      <c r="AY205" s="16" t="s">
        <v>122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6" t="s">
        <v>84</v>
      </c>
      <c r="BK205" s="235">
        <f>ROUND(I205*H205,2)</f>
        <v>0</v>
      </c>
      <c r="BL205" s="16" t="s">
        <v>129</v>
      </c>
      <c r="BM205" s="234" t="s">
        <v>319</v>
      </c>
    </row>
    <row r="206" s="12" customFormat="1">
      <c r="B206" s="244"/>
      <c r="C206" s="245"/>
      <c r="D206" s="236" t="s">
        <v>189</v>
      </c>
      <c r="E206" s="246" t="s">
        <v>1</v>
      </c>
      <c r="F206" s="247" t="s">
        <v>320</v>
      </c>
      <c r="G206" s="245"/>
      <c r="H206" s="248">
        <v>1.55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189</v>
      </c>
      <c r="AU206" s="254" t="s">
        <v>86</v>
      </c>
      <c r="AV206" s="12" t="s">
        <v>86</v>
      </c>
      <c r="AW206" s="12" t="s">
        <v>33</v>
      </c>
      <c r="AX206" s="12" t="s">
        <v>76</v>
      </c>
      <c r="AY206" s="254" t="s">
        <v>122</v>
      </c>
    </row>
    <row r="207" s="13" customFormat="1">
      <c r="B207" s="255"/>
      <c r="C207" s="256"/>
      <c r="D207" s="236" t="s">
        <v>189</v>
      </c>
      <c r="E207" s="257" t="s">
        <v>1</v>
      </c>
      <c r="F207" s="258" t="s">
        <v>191</v>
      </c>
      <c r="G207" s="256"/>
      <c r="H207" s="259">
        <v>1.55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189</v>
      </c>
      <c r="AU207" s="265" t="s">
        <v>86</v>
      </c>
      <c r="AV207" s="13" t="s">
        <v>129</v>
      </c>
      <c r="AW207" s="13" t="s">
        <v>33</v>
      </c>
      <c r="AX207" s="13" t="s">
        <v>84</v>
      </c>
      <c r="AY207" s="265" t="s">
        <v>122</v>
      </c>
    </row>
    <row r="208" s="1" customFormat="1" ht="24" customHeight="1">
      <c r="B208" s="37"/>
      <c r="C208" s="223" t="s">
        <v>179</v>
      </c>
      <c r="D208" s="223" t="s">
        <v>125</v>
      </c>
      <c r="E208" s="224" t="s">
        <v>321</v>
      </c>
      <c r="F208" s="225" t="s">
        <v>322</v>
      </c>
      <c r="G208" s="226" t="s">
        <v>196</v>
      </c>
      <c r="H208" s="227">
        <v>3.0800000000000001</v>
      </c>
      <c r="I208" s="228"/>
      <c r="J208" s="229">
        <f>ROUND(I208*H208,2)</f>
        <v>0</v>
      </c>
      <c r="K208" s="225" t="s">
        <v>1</v>
      </c>
      <c r="L208" s="42"/>
      <c r="M208" s="230" t="s">
        <v>1</v>
      </c>
      <c r="N208" s="231" t="s">
        <v>41</v>
      </c>
      <c r="O208" s="85"/>
      <c r="P208" s="232">
        <f>O208*H208</f>
        <v>0</v>
      </c>
      <c r="Q208" s="232">
        <v>0</v>
      </c>
      <c r="R208" s="232">
        <f>Q208*H208</f>
        <v>0</v>
      </c>
      <c r="S208" s="232">
        <v>0</v>
      </c>
      <c r="T208" s="233">
        <f>S208*H208</f>
        <v>0</v>
      </c>
      <c r="AR208" s="234" t="s">
        <v>129</v>
      </c>
      <c r="AT208" s="234" t="s">
        <v>125</v>
      </c>
      <c r="AU208" s="234" t="s">
        <v>86</v>
      </c>
      <c r="AY208" s="16" t="s">
        <v>122</v>
      </c>
      <c r="BE208" s="235">
        <f>IF(N208="základní",J208,0)</f>
        <v>0</v>
      </c>
      <c r="BF208" s="235">
        <f>IF(N208="snížená",J208,0)</f>
        <v>0</v>
      </c>
      <c r="BG208" s="235">
        <f>IF(N208="zákl. přenesená",J208,0)</f>
        <v>0</v>
      </c>
      <c r="BH208" s="235">
        <f>IF(N208="sníž. přenesená",J208,0)</f>
        <v>0</v>
      </c>
      <c r="BI208" s="235">
        <f>IF(N208="nulová",J208,0)</f>
        <v>0</v>
      </c>
      <c r="BJ208" s="16" t="s">
        <v>84</v>
      </c>
      <c r="BK208" s="235">
        <f>ROUND(I208*H208,2)</f>
        <v>0</v>
      </c>
      <c r="BL208" s="16" t="s">
        <v>129</v>
      </c>
      <c r="BM208" s="234" t="s">
        <v>323</v>
      </c>
    </row>
    <row r="209" s="1" customFormat="1">
      <c r="B209" s="37"/>
      <c r="C209" s="38"/>
      <c r="D209" s="236" t="s">
        <v>130</v>
      </c>
      <c r="E209" s="38"/>
      <c r="F209" s="237" t="s">
        <v>324</v>
      </c>
      <c r="G209" s="38"/>
      <c r="H209" s="38"/>
      <c r="I209" s="138"/>
      <c r="J209" s="38"/>
      <c r="K209" s="38"/>
      <c r="L209" s="42"/>
      <c r="M209" s="238"/>
      <c r="N209" s="85"/>
      <c r="O209" s="85"/>
      <c r="P209" s="85"/>
      <c r="Q209" s="85"/>
      <c r="R209" s="85"/>
      <c r="S209" s="85"/>
      <c r="T209" s="86"/>
      <c r="AT209" s="16" t="s">
        <v>130</v>
      </c>
      <c r="AU209" s="16" t="s">
        <v>86</v>
      </c>
    </row>
    <row r="210" s="12" customFormat="1">
      <c r="B210" s="244"/>
      <c r="C210" s="245"/>
      <c r="D210" s="236" t="s">
        <v>189</v>
      </c>
      <c r="E210" s="246" t="s">
        <v>1</v>
      </c>
      <c r="F210" s="247" t="s">
        <v>325</v>
      </c>
      <c r="G210" s="245"/>
      <c r="H210" s="248">
        <v>3.0800000000000001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AT210" s="254" t="s">
        <v>189</v>
      </c>
      <c r="AU210" s="254" t="s">
        <v>86</v>
      </c>
      <c r="AV210" s="12" t="s">
        <v>86</v>
      </c>
      <c r="AW210" s="12" t="s">
        <v>33</v>
      </c>
      <c r="AX210" s="12" t="s">
        <v>76</v>
      </c>
      <c r="AY210" s="254" t="s">
        <v>122</v>
      </c>
    </row>
    <row r="211" s="13" customFormat="1">
      <c r="B211" s="255"/>
      <c r="C211" s="256"/>
      <c r="D211" s="236" t="s">
        <v>189</v>
      </c>
      <c r="E211" s="257" t="s">
        <v>1</v>
      </c>
      <c r="F211" s="258" t="s">
        <v>191</v>
      </c>
      <c r="G211" s="256"/>
      <c r="H211" s="259">
        <v>3.0800000000000001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AT211" s="265" t="s">
        <v>189</v>
      </c>
      <c r="AU211" s="265" t="s">
        <v>86</v>
      </c>
      <c r="AV211" s="13" t="s">
        <v>129</v>
      </c>
      <c r="AW211" s="13" t="s">
        <v>33</v>
      </c>
      <c r="AX211" s="13" t="s">
        <v>84</v>
      </c>
      <c r="AY211" s="265" t="s">
        <v>122</v>
      </c>
    </row>
    <row r="212" s="1" customFormat="1" ht="16.5" customHeight="1">
      <c r="B212" s="37"/>
      <c r="C212" s="269" t="s">
        <v>326</v>
      </c>
      <c r="D212" s="269" t="s">
        <v>270</v>
      </c>
      <c r="E212" s="270" t="s">
        <v>327</v>
      </c>
      <c r="F212" s="271" t="s">
        <v>328</v>
      </c>
      <c r="G212" s="272" t="s">
        <v>217</v>
      </c>
      <c r="H212" s="273">
        <v>10.779999999999999</v>
      </c>
      <c r="I212" s="274"/>
      <c r="J212" s="275">
        <f>ROUND(I212*H212,2)</f>
        <v>0</v>
      </c>
      <c r="K212" s="271" t="s">
        <v>1</v>
      </c>
      <c r="L212" s="276"/>
      <c r="M212" s="277" t="s">
        <v>1</v>
      </c>
      <c r="N212" s="278" t="s">
        <v>41</v>
      </c>
      <c r="O212" s="85"/>
      <c r="P212" s="232">
        <f>O212*H212</f>
        <v>0</v>
      </c>
      <c r="Q212" s="232">
        <v>0</v>
      </c>
      <c r="R212" s="232">
        <f>Q212*H212</f>
        <v>0</v>
      </c>
      <c r="S212" s="232">
        <v>0</v>
      </c>
      <c r="T212" s="233">
        <f>S212*H212</f>
        <v>0</v>
      </c>
      <c r="AR212" s="234" t="s">
        <v>143</v>
      </c>
      <c r="AT212" s="234" t="s">
        <v>270</v>
      </c>
      <c r="AU212" s="234" t="s">
        <v>86</v>
      </c>
      <c r="AY212" s="16" t="s">
        <v>122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6" t="s">
        <v>84</v>
      </c>
      <c r="BK212" s="235">
        <f>ROUND(I212*H212,2)</f>
        <v>0</v>
      </c>
      <c r="BL212" s="16" t="s">
        <v>129</v>
      </c>
      <c r="BM212" s="234" t="s">
        <v>329</v>
      </c>
    </row>
    <row r="213" s="1" customFormat="1" ht="16.5" customHeight="1">
      <c r="B213" s="37"/>
      <c r="C213" s="223" t="s">
        <v>210</v>
      </c>
      <c r="D213" s="223" t="s">
        <v>125</v>
      </c>
      <c r="E213" s="224" t="s">
        <v>330</v>
      </c>
      <c r="F213" s="225" t="s">
        <v>331</v>
      </c>
      <c r="G213" s="226" t="s">
        <v>196</v>
      </c>
      <c r="H213" s="227">
        <v>6.4900000000000002</v>
      </c>
      <c r="I213" s="228"/>
      <c r="J213" s="229">
        <f>ROUND(I213*H213,2)</f>
        <v>0</v>
      </c>
      <c r="K213" s="225" t="s">
        <v>1</v>
      </c>
      <c r="L213" s="42"/>
      <c r="M213" s="230" t="s">
        <v>1</v>
      </c>
      <c r="N213" s="231" t="s">
        <v>41</v>
      </c>
      <c r="O213" s="85"/>
      <c r="P213" s="232">
        <f>O213*H213</f>
        <v>0</v>
      </c>
      <c r="Q213" s="232">
        <v>0</v>
      </c>
      <c r="R213" s="232">
        <f>Q213*H213</f>
        <v>0</v>
      </c>
      <c r="S213" s="232">
        <v>0</v>
      </c>
      <c r="T213" s="233">
        <f>S213*H213</f>
        <v>0</v>
      </c>
      <c r="AR213" s="234" t="s">
        <v>129</v>
      </c>
      <c r="AT213" s="234" t="s">
        <v>125</v>
      </c>
      <c r="AU213" s="234" t="s">
        <v>86</v>
      </c>
      <c r="AY213" s="16" t="s">
        <v>122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6" t="s">
        <v>84</v>
      </c>
      <c r="BK213" s="235">
        <f>ROUND(I213*H213,2)</f>
        <v>0</v>
      </c>
      <c r="BL213" s="16" t="s">
        <v>129</v>
      </c>
      <c r="BM213" s="234" t="s">
        <v>332</v>
      </c>
    </row>
    <row r="214" s="1" customFormat="1">
      <c r="B214" s="37"/>
      <c r="C214" s="38"/>
      <c r="D214" s="236" t="s">
        <v>130</v>
      </c>
      <c r="E214" s="38"/>
      <c r="F214" s="237" t="s">
        <v>333</v>
      </c>
      <c r="G214" s="38"/>
      <c r="H214" s="38"/>
      <c r="I214" s="138"/>
      <c r="J214" s="38"/>
      <c r="K214" s="38"/>
      <c r="L214" s="42"/>
      <c r="M214" s="238"/>
      <c r="N214" s="85"/>
      <c r="O214" s="85"/>
      <c r="P214" s="85"/>
      <c r="Q214" s="85"/>
      <c r="R214" s="85"/>
      <c r="S214" s="85"/>
      <c r="T214" s="86"/>
      <c r="AT214" s="16" t="s">
        <v>130</v>
      </c>
      <c r="AU214" s="16" t="s">
        <v>86</v>
      </c>
    </row>
    <row r="215" s="12" customFormat="1">
      <c r="B215" s="244"/>
      <c r="C215" s="245"/>
      <c r="D215" s="236" t="s">
        <v>189</v>
      </c>
      <c r="E215" s="246" t="s">
        <v>1</v>
      </c>
      <c r="F215" s="247" t="s">
        <v>334</v>
      </c>
      <c r="G215" s="245"/>
      <c r="H215" s="248">
        <v>6.4900000000000002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AT215" s="254" t="s">
        <v>189</v>
      </c>
      <c r="AU215" s="254" t="s">
        <v>86</v>
      </c>
      <c r="AV215" s="12" t="s">
        <v>86</v>
      </c>
      <c r="AW215" s="12" t="s">
        <v>33</v>
      </c>
      <c r="AX215" s="12" t="s">
        <v>76</v>
      </c>
      <c r="AY215" s="254" t="s">
        <v>122</v>
      </c>
    </row>
    <row r="216" s="13" customFormat="1">
      <c r="B216" s="255"/>
      <c r="C216" s="256"/>
      <c r="D216" s="236" t="s">
        <v>189</v>
      </c>
      <c r="E216" s="257" t="s">
        <v>1</v>
      </c>
      <c r="F216" s="258" t="s">
        <v>191</v>
      </c>
      <c r="G216" s="256"/>
      <c r="H216" s="259">
        <v>6.4900000000000002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AT216" s="265" t="s">
        <v>189</v>
      </c>
      <c r="AU216" s="265" t="s">
        <v>86</v>
      </c>
      <c r="AV216" s="13" t="s">
        <v>129</v>
      </c>
      <c r="AW216" s="13" t="s">
        <v>33</v>
      </c>
      <c r="AX216" s="13" t="s">
        <v>84</v>
      </c>
      <c r="AY216" s="265" t="s">
        <v>122</v>
      </c>
    </row>
    <row r="217" s="1" customFormat="1" ht="24" customHeight="1">
      <c r="B217" s="37"/>
      <c r="C217" s="223" t="s">
        <v>335</v>
      </c>
      <c r="D217" s="223" t="s">
        <v>125</v>
      </c>
      <c r="E217" s="224" t="s">
        <v>336</v>
      </c>
      <c r="F217" s="225" t="s">
        <v>337</v>
      </c>
      <c r="G217" s="226" t="s">
        <v>267</v>
      </c>
      <c r="H217" s="227">
        <v>32.68</v>
      </c>
      <c r="I217" s="228"/>
      <c r="J217" s="229">
        <f>ROUND(I217*H217,2)</f>
        <v>0</v>
      </c>
      <c r="K217" s="225" t="s">
        <v>1</v>
      </c>
      <c r="L217" s="42"/>
      <c r="M217" s="230" t="s">
        <v>1</v>
      </c>
      <c r="N217" s="231" t="s">
        <v>41</v>
      </c>
      <c r="O217" s="85"/>
      <c r="P217" s="232">
        <f>O217*H217</f>
        <v>0</v>
      </c>
      <c r="Q217" s="232">
        <v>0</v>
      </c>
      <c r="R217" s="232">
        <f>Q217*H217</f>
        <v>0</v>
      </c>
      <c r="S217" s="232">
        <v>0</v>
      </c>
      <c r="T217" s="233">
        <f>S217*H217</f>
        <v>0</v>
      </c>
      <c r="AR217" s="234" t="s">
        <v>129</v>
      </c>
      <c r="AT217" s="234" t="s">
        <v>125</v>
      </c>
      <c r="AU217" s="234" t="s">
        <v>86</v>
      </c>
      <c r="AY217" s="16" t="s">
        <v>122</v>
      </c>
      <c r="BE217" s="235">
        <f>IF(N217="základní",J217,0)</f>
        <v>0</v>
      </c>
      <c r="BF217" s="235">
        <f>IF(N217="snížená",J217,0)</f>
        <v>0</v>
      </c>
      <c r="BG217" s="235">
        <f>IF(N217="zákl. přenesená",J217,0)</f>
        <v>0</v>
      </c>
      <c r="BH217" s="235">
        <f>IF(N217="sníž. přenesená",J217,0)</f>
        <v>0</v>
      </c>
      <c r="BI217" s="235">
        <f>IF(N217="nulová",J217,0)</f>
        <v>0</v>
      </c>
      <c r="BJ217" s="16" t="s">
        <v>84</v>
      </c>
      <c r="BK217" s="235">
        <f>ROUND(I217*H217,2)</f>
        <v>0</v>
      </c>
      <c r="BL217" s="16" t="s">
        <v>129</v>
      </c>
      <c r="BM217" s="234" t="s">
        <v>338</v>
      </c>
    </row>
    <row r="218" s="12" customFormat="1">
      <c r="B218" s="244"/>
      <c r="C218" s="245"/>
      <c r="D218" s="236" t="s">
        <v>189</v>
      </c>
      <c r="E218" s="246" t="s">
        <v>1</v>
      </c>
      <c r="F218" s="247" t="s">
        <v>339</v>
      </c>
      <c r="G218" s="245"/>
      <c r="H218" s="248">
        <v>32.68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AT218" s="254" t="s">
        <v>189</v>
      </c>
      <c r="AU218" s="254" t="s">
        <v>86</v>
      </c>
      <c r="AV218" s="12" t="s">
        <v>86</v>
      </c>
      <c r="AW218" s="12" t="s">
        <v>33</v>
      </c>
      <c r="AX218" s="12" t="s">
        <v>76</v>
      </c>
      <c r="AY218" s="254" t="s">
        <v>122</v>
      </c>
    </row>
    <row r="219" s="13" customFormat="1">
      <c r="B219" s="255"/>
      <c r="C219" s="256"/>
      <c r="D219" s="236" t="s">
        <v>189</v>
      </c>
      <c r="E219" s="257" t="s">
        <v>1</v>
      </c>
      <c r="F219" s="258" t="s">
        <v>191</v>
      </c>
      <c r="G219" s="256"/>
      <c r="H219" s="259">
        <v>32.68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AT219" s="265" t="s">
        <v>189</v>
      </c>
      <c r="AU219" s="265" t="s">
        <v>86</v>
      </c>
      <c r="AV219" s="13" t="s">
        <v>129</v>
      </c>
      <c r="AW219" s="13" t="s">
        <v>33</v>
      </c>
      <c r="AX219" s="13" t="s">
        <v>84</v>
      </c>
      <c r="AY219" s="265" t="s">
        <v>122</v>
      </c>
    </row>
    <row r="220" s="1" customFormat="1" ht="24" customHeight="1">
      <c r="B220" s="37"/>
      <c r="C220" s="223" t="s">
        <v>261</v>
      </c>
      <c r="D220" s="223" t="s">
        <v>125</v>
      </c>
      <c r="E220" s="224" t="s">
        <v>340</v>
      </c>
      <c r="F220" s="225" t="s">
        <v>341</v>
      </c>
      <c r="G220" s="226" t="s">
        <v>267</v>
      </c>
      <c r="H220" s="227">
        <v>32.68</v>
      </c>
      <c r="I220" s="228"/>
      <c r="J220" s="229">
        <f>ROUND(I220*H220,2)</f>
        <v>0</v>
      </c>
      <c r="K220" s="225" t="s">
        <v>1</v>
      </c>
      <c r="L220" s="42"/>
      <c r="M220" s="230" t="s">
        <v>1</v>
      </c>
      <c r="N220" s="231" t="s">
        <v>41</v>
      </c>
      <c r="O220" s="85"/>
      <c r="P220" s="232">
        <f>O220*H220</f>
        <v>0</v>
      </c>
      <c r="Q220" s="232">
        <v>0</v>
      </c>
      <c r="R220" s="232">
        <f>Q220*H220</f>
        <v>0</v>
      </c>
      <c r="S220" s="232">
        <v>0</v>
      </c>
      <c r="T220" s="233">
        <f>S220*H220</f>
        <v>0</v>
      </c>
      <c r="AR220" s="234" t="s">
        <v>129</v>
      </c>
      <c r="AT220" s="234" t="s">
        <v>125</v>
      </c>
      <c r="AU220" s="234" t="s">
        <v>86</v>
      </c>
      <c r="AY220" s="16" t="s">
        <v>122</v>
      </c>
      <c r="BE220" s="235">
        <f>IF(N220="základní",J220,0)</f>
        <v>0</v>
      </c>
      <c r="BF220" s="235">
        <f>IF(N220="snížená",J220,0)</f>
        <v>0</v>
      </c>
      <c r="BG220" s="235">
        <f>IF(N220="zákl. přenesená",J220,0)</f>
        <v>0</v>
      </c>
      <c r="BH220" s="235">
        <f>IF(N220="sníž. přenesená",J220,0)</f>
        <v>0</v>
      </c>
      <c r="BI220" s="235">
        <f>IF(N220="nulová",J220,0)</f>
        <v>0</v>
      </c>
      <c r="BJ220" s="16" t="s">
        <v>84</v>
      </c>
      <c r="BK220" s="235">
        <f>ROUND(I220*H220,2)</f>
        <v>0</v>
      </c>
      <c r="BL220" s="16" t="s">
        <v>129</v>
      </c>
      <c r="BM220" s="234" t="s">
        <v>342</v>
      </c>
    </row>
    <row r="221" s="12" customFormat="1">
      <c r="B221" s="244"/>
      <c r="C221" s="245"/>
      <c r="D221" s="236" t="s">
        <v>189</v>
      </c>
      <c r="E221" s="246" t="s">
        <v>1</v>
      </c>
      <c r="F221" s="247" t="s">
        <v>343</v>
      </c>
      <c r="G221" s="245"/>
      <c r="H221" s="248">
        <v>32.68</v>
      </c>
      <c r="I221" s="249"/>
      <c r="J221" s="245"/>
      <c r="K221" s="245"/>
      <c r="L221" s="250"/>
      <c r="M221" s="251"/>
      <c r="N221" s="252"/>
      <c r="O221" s="252"/>
      <c r="P221" s="252"/>
      <c r="Q221" s="252"/>
      <c r="R221" s="252"/>
      <c r="S221" s="252"/>
      <c r="T221" s="253"/>
      <c r="AT221" s="254" t="s">
        <v>189</v>
      </c>
      <c r="AU221" s="254" t="s">
        <v>86</v>
      </c>
      <c r="AV221" s="12" t="s">
        <v>86</v>
      </c>
      <c r="AW221" s="12" t="s">
        <v>33</v>
      </c>
      <c r="AX221" s="12" t="s">
        <v>76</v>
      </c>
      <c r="AY221" s="254" t="s">
        <v>122</v>
      </c>
    </row>
    <row r="222" s="13" customFormat="1">
      <c r="B222" s="255"/>
      <c r="C222" s="256"/>
      <c r="D222" s="236" t="s">
        <v>189</v>
      </c>
      <c r="E222" s="257" t="s">
        <v>1</v>
      </c>
      <c r="F222" s="258" t="s">
        <v>191</v>
      </c>
      <c r="G222" s="256"/>
      <c r="H222" s="259">
        <v>32.68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AT222" s="265" t="s">
        <v>189</v>
      </c>
      <c r="AU222" s="265" t="s">
        <v>86</v>
      </c>
      <c r="AV222" s="13" t="s">
        <v>129</v>
      </c>
      <c r="AW222" s="13" t="s">
        <v>33</v>
      </c>
      <c r="AX222" s="13" t="s">
        <v>84</v>
      </c>
      <c r="AY222" s="265" t="s">
        <v>122</v>
      </c>
    </row>
    <row r="223" s="1" customFormat="1" ht="24" customHeight="1">
      <c r="B223" s="37"/>
      <c r="C223" s="223" t="s">
        <v>344</v>
      </c>
      <c r="D223" s="223" t="s">
        <v>125</v>
      </c>
      <c r="E223" s="224" t="s">
        <v>345</v>
      </c>
      <c r="F223" s="225" t="s">
        <v>346</v>
      </c>
      <c r="G223" s="226" t="s">
        <v>217</v>
      </c>
      <c r="H223" s="227">
        <v>0.16200000000000001</v>
      </c>
      <c r="I223" s="228"/>
      <c r="J223" s="229">
        <f>ROUND(I223*H223,2)</f>
        <v>0</v>
      </c>
      <c r="K223" s="225" t="s">
        <v>1</v>
      </c>
      <c r="L223" s="42"/>
      <c r="M223" s="230" t="s">
        <v>1</v>
      </c>
      <c r="N223" s="231" t="s">
        <v>41</v>
      </c>
      <c r="O223" s="85"/>
      <c r="P223" s="232">
        <f>O223*H223</f>
        <v>0</v>
      </c>
      <c r="Q223" s="232">
        <v>0</v>
      </c>
      <c r="R223" s="232">
        <f>Q223*H223</f>
        <v>0</v>
      </c>
      <c r="S223" s="232">
        <v>0</v>
      </c>
      <c r="T223" s="233">
        <f>S223*H223</f>
        <v>0</v>
      </c>
      <c r="AR223" s="234" t="s">
        <v>129</v>
      </c>
      <c r="AT223" s="234" t="s">
        <v>125</v>
      </c>
      <c r="AU223" s="234" t="s">
        <v>86</v>
      </c>
      <c r="AY223" s="16" t="s">
        <v>122</v>
      </c>
      <c r="BE223" s="235">
        <f>IF(N223="základní",J223,0)</f>
        <v>0</v>
      </c>
      <c r="BF223" s="235">
        <f>IF(N223="snížená",J223,0)</f>
        <v>0</v>
      </c>
      <c r="BG223" s="235">
        <f>IF(N223="zákl. přenesená",J223,0)</f>
        <v>0</v>
      </c>
      <c r="BH223" s="235">
        <f>IF(N223="sníž. přenesená",J223,0)</f>
        <v>0</v>
      </c>
      <c r="BI223" s="235">
        <f>IF(N223="nulová",J223,0)</f>
        <v>0</v>
      </c>
      <c r="BJ223" s="16" t="s">
        <v>84</v>
      </c>
      <c r="BK223" s="235">
        <f>ROUND(I223*H223,2)</f>
        <v>0</v>
      </c>
      <c r="BL223" s="16" t="s">
        <v>129</v>
      </c>
      <c r="BM223" s="234" t="s">
        <v>347</v>
      </c>
    </row>
    <row r="224" s="1" customFormat="1">
      <c r="B224" s="37"/>
      <c r="C224" s="38"/>
      <c r="D224" s="236" t="s">
        <v>130</v>
      </c>
      <c r="E224" s="38"/>
      <c r="F224" s="237" t="s">
        <v>348</v>
      </c>
      <c r="G224" s="38"/>
      <c r="H224" s="38"/>
      <c r="I224" s="138"/>
      <c r="J224" s="38"/>
      <c r="K224" s="38"/>
      <c r="L224" s="42"/>
      <c r="M224" s="238"/>
      <c r="N224" s="85"/>
      <c r="O224" s="85"/>
      <c r="P224" s="85"/>
      <c r="Q224" s="85"/>
      <c r="R224" s="85"/>
      <c r="S224" s="85"/>
      <c r="T224" s="86"/>
      <c r="AT224" s="16" t="s">
        <v>130</v>
      </c>
      <c r="AU224" s="16" t="s">
        <v>86</v>
      </c>
    </row>
    <row r="225" s="12" customFormat="1">
      <c r="B225" s="244"/>
      <c r="C225" s="245"/>
      <c r="D225" s="236" t="s">
        <v>189</v>
      </c>
      <c r="E225" s="246" t="s">
        <v>1</v>
      </c>
      <c r="F225" s="247" t="s">
        <v>349</v>
      </c>
      <c r="G225" s="245"/>
      <c r="H225" s="248">
        <v>0.16200000000000001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AT225" s="254" t="s">
        <v>189</v>
      </c>
      <c r="AU225" s="254" t="s">
        <v>86</v>
      </c>
      <c r="AV225" s="12" t="s">
        <v>86</v>
      </c>
      <c r="AW225" s="12" t="s">
        <v>33</v>
      </c>
      <c r="AX225" s="12" t="s">
        <v>76</v>
      </c>
      <c r="AY225" s="254" t="s">
        <v>122</v>
      </c>
    </row>
    <row r="226" s="13" customFormat="1">
      <c r="B226" s="255"/>
      <c r="C226" s="256"/>
      <c r="D226" s="236" t="s">
        <v>189</v>
      </c>
      <c r="E226" s="257" t="s">
        <v>1</v>
      </c>
      <c r="F226" s="258" t="s">
        <v>191</v>
      </c>
      <c r="G226" s="256"/>
      <c r="H226" s="259">
        <v>0.16200000000000001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AT226" s="265" t="s">
        <v>189</v>
      </c>
      <c r="AU226" s="265" t="s">
        <v>86</v>
      </c>
      <c r="AV226" s="13" t="s">
        <v>129</v>
      </c>
      <c r="AW226" s="13" t="s">
        <v>33</v>
      </c>
      <c r="AX226" s="13" t="s">
        <v>84</v>
      </c>
      <c r="AY226" s="265" t="s">
        <v>122</v>
      </c>
    </row>
    <row r="227" s="11" customFormat="1" ht="22.8" customHeight="1">
      <c r="B227" s="207"/>
      <c r="C227" s="208"/>
      <c r="D227" s="209" t="s">
        <v>75</v>
      </c>
      <c r="E227" s="221" t="s">
        <v>129</v>
      </c>
      <c r="F227" s="221" t="s">
        <v>350</v>
      </c>
      <c r="G227" s="208"/>
      <c r="H227" s="208"/>
      <c r="I227" s="211"/>
      <c r="J227" s="222">
        <f>BK227</f>
        <v>0</v>
      </c>
      <c r="K227" s="208"/>
      <c r="L227" s="213"/>
      <c r="M227" s="214"/>
      <c r="N227" s="215"/>
      <c r="O227" s="215"/>
      <c r="P227" s="216">
        <f>SUM(P228:P254)</f>
        <v>0</v>
      </c>
      <c r="Q227" s="215"/>
      <c r="R227" s="216">
        <f>SUM(R228:R254)</f>
        <v>0</v>
      </c>
      <c r="S227" s="215"/>
      <c r="T227" s="217">
        <f>SUM(T228:T254)</f>
        <v>0</v>
      </c>
      <c r="AR227" s="218" t="s">
        <v>84</v>
      </c>
      <c r="AT227" s="219" t="s">
        <v>75</v>
      </c>
      <c r="AU227" s="219" t="s">
        <v>84</v>
      </c>
      <c r="AY227" s="218" t="s">
        <v>122</v>
      </c>
      <c r="BK227" s="220">
        <f>SUM(BK228:BK254)</f>
        <v>0</v>
      </c>
    </row>
    <row r="228" s="1" customFormat="1" ht="24" customHeight="1">
      <c r="B228" s="37"/>
      <c r="C228" s="223" t="s">
        <v>214</v>
      </c>
      <c r="D228" s="223" t="s">
        <v>125</v>
      </c>
      <c r="E228" s="224" t="s">
        <v>351</v>
      </c>
      <c r="F228" s="225" t="s">
        <v>352</v>
      </c>
      <c r="G228" s="226" t="s">
        <v>267</v>
      </c>
      <c r="H228" s="227">
        <v>25.300000000000001</v>
      </c>
      <c r="I228" s="228"/>
      <c r="J228" s="229">
        <f>ROUND(I228*H228,2)</f>
        <v>0</v>
      </c>
      <c r="K228" s="225" t="s">
        <v>1</v>
      </c>
      <c r="L228" s="42"/>
      <c r="M228" s="230" t="s">
        <v>1</v>
      </c>
      <c r="N228" s="231" t="s">
        <v>41</v>
      </c>
      <c r="O228" s="85"/>
      <c r="P228" s="232">
        <f>O228*H228</f>
        <v>0</v>
      </c>
      <c r="Q228" s="232">
        <v>0</v>
      </c>
      <c r="R228" s="232">
        <f>Q228*H228</f>
        <v>0</v>
      </c>
      <c r="S228" s="232">
        <v>0</v>
      </c>
      <c r="T228" s="233">
        <f>S228*H228</f>
        <v>0</v>
      </c>
      <c r="AR228" s="234" t="s">
        <v>129</v>
      </c>
      <c r="AT228" s="234" t="s">
        <v>125</v>
      </c>
      <c r="AU228" s="234" t="s">
        <v>86</v>
      </c>
      <c r="AY228" s="16" t="s">
        <v>122</v>
      </c>
      <c r="BE228" s="235">
        <f>IF(N228="základní",J228,0)</f>
        <v>0</v>
      </c>
      <c r="BF228" s="235">
        <f>IF(N228="snížená",J228,0)</f>
        <v>0</v>
      </c>
      <c r="BG228" s="235">
        <f>IF(N228="zákl. přenesená",J228,0)</f>
        <v>0</v>
      </c>
      <c r="BH228" s="235">
        <f>IF(N228="sníž. přenesená",J228,0)</f>
        <v>0</v>
      </c>
      <c r="BI228" s="235">
        <f>IF(N228="nulová",J228,0)</f>
        <v>0</v>
      </c>
      <c r="BJ228" s="16" t="s">
        <v>84</v>
      </c>
      <c r="BK228" s="235">
        <f>ROUND(I228*H228,2)</f>
        <v>0</v>
      </c>
      <c r="BL228" s="16" t="s">
        <v>129</v>
      </c>
      <c r="BM228" s="234" t="s">
        <v>353</v>
      </c>
    </row>
    <row r="229" s="1" customFormat="1">
      <c r="B229" s="37"/>
      <c r="C229" s="38"/>
      <c r="D229" s="236" t="s">
        <v>130</v>
      </c>
      <c r="E229" s="38"/>
      <c r="F229" s="237" t="s">
        <v>354</v>
      </c>
      <c r="G229" s="38"/>
      <c r="H229" s="38"/>
      <c r="I229" s="138"/>
      <c r="J229" s="38"/>
      <c r="K229" s="38"/>
      <c r="L229" s="42"/>
      <c r="M229" s="238"/>
      <c r="N229" s="85"/>
      <c r="O229" s="85"/>
      <c r="P229" s="85"/>
      <c r="Q229" s="85"/>
      <c r="R229" s="85"/>
      <c r="S229" s="85"/>
      <c r="T229" s="86"/>
      <c r="AT229" s="16" t="s">
        <v>130</v>
      </c>
      <c r="AU229" s="16" t="s">
        <v>86</v>
      </c>
    </row>
    <row r="230" s="12" customFormat="1">
      <c r="B230" s="244"/>
      <c r="C230" s="245"/>
      <c r="D230" s="236" t="s">
        <v>189</v>
      </c>
      <c r="E230" s="246" t="s">
        <v>1</v>
      </c>
      <c r="F230" s="247" t="s">
        <v>355</v>
      </c>
      <c r="G230" s="245"/>
      <c r="H230" s="248">
        <v>25.300000000000001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189</v>
      </c>
      <c r="AU230" s="254" t="s">
        <v>86</v>
      </c>
      <c r="AV230" s="12" t="s">
        <v>86</v>
      </c>
      <c r="AW230" s="12" t="s">
        <v>33</v>
      </c>
      <c r="AX230" s="12" t="s">
        <v>76</v>
      </c>
      <c r="AY230" s="254" t="s">
        <v>122</v>
      </c>
    </row>
    <row r="231" s="13" customFormat="1">
      <c r="B231" s="255"/>
      <c r="C231" s="256"/>
      <c r="D231" s="236" t="s">
        <v>189</v>
      </c>
      <c r="E231" s="257" t="s">
        <v>1</v>
      </c>
      <c r="F231" s="258" t="s">
        <v>191</v>
      </c>
      <c r="G231" s="256"/>
      <c r="H231" s="259">
        <v>25.300000000000001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AT231" s="265" t="s">
        <v>189</v>
      </c>
      <c r="AU231" s="265" t="s">
        <v>86</v>
      </c>
      <c r="AV231" s="13" t="s">
        <v>129</v>
      </c>
      <c r="AW231" s="13" t="s">
        <v>33</v>
      </c>
      <c r="AX231" s="13" t="s">
        <v>84</v>
      </c>
      <c r="AY231" s="265" t="s">
        <v>122</v>
      </c>
    </row>
    <row r="232" s="1" customFormat="1" ht="24" customHeight="1">
      <c r="B232" s="37"/>
      <c r="C232" s="223" t="s">
        <v>356</v>
      </c>
      <c r="D232" s="223" t="s">
        <v>125</v>
      </c>
      <c r="E232" s="224" t="s">
        <v>357</v>
      </c>
      <c r="F232" s="225" t="s">
        <v>358</v>
      </c>
      <c r="G232" s="226" t="s">
        <v>196</v>
      </c>
      <c r="H232" s="227">
        <v>11.52</v>
      </c>
      <c r="I232" s="228"/>
      <c r="J232" s="229">
        <f>ROUND(I232*H232,2)</f>
        <v>0</v>
      </c>
      <c r="K232" s="225" t="s">
        <v>1</v>
      </c>
      <c r="L232" s="42"/>
      <c r="M232" s="230" t="s">
        <v>1</v>
      </c>
      <c r="N232" s="231" t="s">
        <v>41</v>
      </c>
      <c r="O232" s="85"/>
      <c r="P232" s="232">
        <f>O232*H232</f>
        <v>0</v>
      </c>
      <c r="Q232" s="232">
        <v>0</v>
      </c>
      <c r="R232" s="232">
        <f>Q232*H232</f>
        <v>0</v>
      </c>
      <c r="S232" s="232">
        <v>0</v>
      </c>
      <c r="T232" s="233">
        <f>S232*H232</f>
        <v>0</v>
      </c>
      <c r="AR232" s="234" t="s">
        <v>129</v>
      </c>
      <c r="AT232" s="234" t="s">
        <v>125</v>
      </c>
      <c r="AU232" s="234" t="s">
        <v>86</v>
      </c>
      <c r="AY232" s="16" t="s">
        <v>122</v>
      </c>
      <c r="BE232" s="235">
        <f>IF(N232="základní",J232,0)</f>
        <v>0</v>
      </c>
      <c r="BF232" s="235">
        <f>IF(N232="snížená",J232,0)</f>
        <v>0</v>
      </c>
      <c r="BG232" s="235">
        <f>IF(N232="zákl. přenesená",J232,0)</f>
        <v>0</v>
      </c>
      <c r="BH232" s="235">
        <f>IF(N232="sníž. přenesená",J232,0)</f>
        <v>0</v>
      </c>
      <c r="BI232" s="235">
        <f>IF(N232="nulová",J232,0)</f>
        <v>0</v>
      </c>
      <c r="BJ232" s="16" t="s">
        <v>84</v>
      </c>
      <c r="BK232" s="235">
        <f>ROUND(I232*H232,2)</f>
        <v>0</v>
      </c>
      <c r="BL232" s="16" t="s">
        <v>129</v>
      </c>
      <c r="BM232" s="234" t="s">
        <v>359</v>
      </c>
    </row>
    <row r="233" s="1" customFormat="1">
      <c r="B233" s="37"/>
      <c r="C233" s="38"/>
      <c r="D233" s="236" t="s">
        <v>130</v>
      </c>
      <c r="E233" s="38"/>
      <c r="F233" s="237" t="s">
        <v>360</v>
      </c>
      <c r="G233" s="38"/>
      <c r="H233" s="38"/>
      <c r="I233" s="138"/>
      <c r="J233" s="38"/>
      <c r="K233" s="38"/>
      <c r="L233" s="42"/>
      <c r="M233" s="238"/>
      <c r="N233" s="85"/>
      <c r="O233" s="85"/>
      <c r="P233" s="85"/>
      <c r="Q233" s="85"/>
      <c r="R233" s="85"/>
      <c r="S233" s="85"/>
      <c r="T233" s="86"/>
      <c r="AT233" s="16" t="s">
        <v>130</v>
      </c>
      <c r="AU233" s="16" t="s">
        <v>86</v>
      </c>
    </row>
    <row r="234" s="12" customFormat="1">
      <c r="B234" s="244"/>
      <c r="C234" s="245"/>
      <c r="D234" s="236" t="s">
        <v>189</v>
      </c>
      <c r="E234" s="246" t="s">
        <v>1</v>
      </c>
      <c r="F234" s="247" t="s">
        <v>361</v>
      </c>
      <c r="G234" s="245"/>
      <c r="H234" s="248">
        <v>11.52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189</v>
      </c>
      <c r="AU234" s="254" t="s">
        <v>86</v>
      </c>
      <c r="AV234" s="12" t="s">
        <v>86</v>
      </c>
      <c r="AW234" s="12" t="s">
        <v>33</v>
      </c>
      <c r="AX234" s="12" t="s">
        <v>76</v>
      </c>
      <c r="AY234" s="254" t="s">
        <v>122</v>
      </c>
    </row>
    <row r="235" s="13" customFormat="1">
      <c r="B235" s="255"/>
      <c r="C235" s="256"/>
      <c r="D235" s="236" t="s">
        <v>189</v>
      </c>
      <c r="E235" s="257" t="s">
        <v>1</v>
      </c>
      <c r="F235" s="258" t="s">
        <v>191</v>
      </c>
      <c r="G235" s="256"/>
      <c r="H235" s="259">
        <v>11.52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AT235" s="265" t="s">
        <v>189</v>
      </c>
      <c r="AU235" s="265" t="s">
        <v>86</v>
      </c>
      <c r="AV235" s="13" t="s">
        <v>129</v>
      </c>
      <c r="AW235" s="13" t="s">
        <v>33</v>
      </c>
      <c r="AX235" s="13" t="s">
        <v>84</v>
      </c>
      <c r="AY235" s="265" t="s">
        <v>122</v>
      </c>
    </row>
    <row r="236" s="1" customFormat="1" ht="24" customHeight="1">
      <c r="B236" s="37"/>
      <c r="C236" s="223" t="s">
        <v>218</v>
      </c>
      <c r="D236" s="223" t="s">
        <v>125</v>
      </c>
      <c r="E236" s="224" t="s">
        <v>362</v>
      </c>
      <c r="F236" s="225" t="s">
        <v>363</v>
      </c>
      <c r="G236" s="226" t="s">
        <v>196</v>
      </c>
      <c r="H236" s="227">
        <v>38.5</v>
      </c>
      <c r="I236" s="228"/>
      <c r="J236" s="229">
        <f>ROUND(I236*H236,2)</f>
        <v>0</v>
      </c>
      <c r="K236" s="225" t="s">
        <v>1</v>
      </c>
      <c r="L236" s="42"/>
      <c r="M236" s="230" t="s">
        <v>1</v>
      </c>
      <c r="N236" s="231" t="s">
        <v>41</v>
      </c>
      <c r="O236" s="85"/>
      <c r="P236" s="232">
        <f>O236*H236</f>
        <v>0</v>
      </c>
      <c r="Q236" s="232">
        <v>0</v>
      </c>
      <c r="R236" s="232">
        <f>Q236*H236</f>
        <v>0</v>
      </c>
      <c r="S236" s="232">
        <v>0</v>
      </c>
      <c r="T236" s="233">
        <f>S236*H236</f>
        <v>0</v>
      </c>
      <c r="AR236" s="234" t="s">
        <v>129</v>
      </c>
      <c r="AT236" s="234" t="s">
        <v>125</v>
      </c>
      <c r="AU236" s="234" t="s">
        <v>86</v>
      </c>
      <c r="AY236" s="16" t="s">
        <v>122</v>
      </c>
      <c r="BE236" s="235">
        <f>IF(N236="základní",J236,0)</f>
        <v>0</v>
      </c>
      <c r="BF236" s="235">
        <f>IF(N236="snížená",J236,0)</f>
        <v>0</v>
      </c>
      <c r="BG236" s="235">
        <f>IF(N236="zákl. přenesená",J236,0)</f>
        <v>0</v>
      </c>
      <c r="BH236" s="235">
        <f>IF(N236="sníž. přenesená",J236,0)</f>
        <v>0</v>
      </c>
      <c r="BI236" s="235">
        <f>IF(N236="nulová",J236,0)</f>
        <v>0</v>
      </c>
      <c r="BJ236" s="16" t="s">
        <v>84</v>
      </c>
      <c r="BK236" s="235">
        <f>ROUND(I236*H236,2)</f>
        <v>0</v>
      </c>
      <c r="BL236" s="16" t="s">
        <v>129</v>
      </c>
      <c r="BM236" s="234" t="s">
        <v>364</v>
      </c>
    </row>
    <row r="237" s="1" customFormat="1">
      <c r="B237" s="37"/>
      <c r="C237" s="38"/>
      <c r="D237" s="236" t="s">
        <v>130</v>
      </c>
      <c r="E237" s="38"/>
      <c r="F237" s="237" t="s">
        <v>365</v>
      </c>
      <c r="G237" s="38"/>
      <c r="H237" s="38"/>
      <c r="I237" s="138"/>
      <c r="J237" s="38"/>
      <c r="K237" s="38"/>
      <c r="L237" s="42"/>
      <c r="M237" s="238"/>
      <c r="N237" s="85"/>
      <c r="O237" s="85"/>
      <c r="P237" s="85"/>
      <c r="Q237" s="85"/>
      <c r="R237" s="85"/>
      <c r="S237" s="85"/>
      <c r="T237" s="86"/>
      <c r="AT237" s="16" t="s">
        <v>130</v>
      </c>
      <c r="AU237" s="16" t="s">
        <v>86</v>
      </c>
    </row>
    <row r="238" s="12" customFormat="1">
      <c r="B238" s="244"/>
      <c r="C238" s="245"/>
      <c r="D238" s="236" t="s">
        <v>189</v>
      </c>
      <c r="E238" s="246" t="s">
        <v>1</v>
      </c>
      <c r="F238" s="247" t="s">
        <v>366</v>
      </c>
      <c r="G238" s="245"/>
      <c r="H238" s="248">
        <v>38.5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AT238" s="254" t="s">
        <v>189</v>
      </c>
      <c r="AU238" s="254" t="s">
        <v>86</v>
      </c>
      <c r="AV238" s="12" t="s">
        <v>86</v>
      </c>
      <c r="AW238" s="12" t="s">
        <v>33</v>
      </c>
      <c r="AX238" s="12" t="s">
        <v>76</v>
      </c>
      <c r="AY238" s="254" t="s">
        <v>122</v>
      </c>
    </row>
    <row r="239" s="13" customFormat="1">
      <c r="B239" s="255"/>
      <c r="C239" s="256"/>
      <c r="D239" s="236" t="s">
        <v>189</v>
      </c>
      <c r="E239" s="257" t="s">
        <v>1</v>
      </c>
      <c r="F239" s="258" t="s">
        <v>191</v>
      </c>
      <c r="G239" s="256"/>
      <c r="H239" s="259">
        <v>38.5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AT239" s="265" t="s">
        <v>189</v>
      </c>
      <c r="AU239" s="265" t="s">
        <v>86</v>
      </c>
      <c r="AV239" s="13" t="s">
        <v>129</v>
      </c>
      <c r="AW239" s="13" t="s">
        <v>33</v>
      </c>
      <c r="AX239" s="13" t="s">
        <v>84</v>
      </c>
      <c r="AY239" s="265" t="s">
        <v>122</v>
      </c>
    </row>
    <row r="240" s="1" customFormat="1" ht="24" customHeight="1">
      <c r="B240" s="37"/>
      <c r="C240" s="223" t="s">
        <v>367</v>
      </c>
      <c r="D240" s="223" t="s">
        <v>125</v>
      </c>
      <c r="E240" s="224" t="s">
        <v>368</v>
      </c>
      <c r="F240" s="225" t="s">
        <v>369</v>
      </c>
      <c r="G240" s="226" t="s">
        <v>196</v>
      </c>
      <c r="H240" s="227">
        <v>331.60000000000002</v>
      </c>
      <c r="I240" s="228"/>
      <c r="J240" s="229">
        <f>ROUND(I240*H240,2)</f>
        <v>0</v>
      </c>
      <c r="K240" s="225" t="s">
        <v>1</v>
      </c>
      <c r="L240" s="42"/>
      <c r="M240" s="230" t="s">
        <v>1</v>
      </c>
      <c r="N240" s="231" t="s">
        <v>41</v>
      </c>
      <c r="O240" s="85"/>
      <c r="P240" s="232">
        <f>O240*H240</f>
        <v>0</v>
      </c>
      <c r="Q240" s="232">
        <v>0</v>
      </c>
      <c r="R240" s="232">
        <f>Q240*H240</f>
        <v>0</v>
      </c>
      <c r="S240" s="232">
        <v>0</v>
      </c>
      <c r="T240" s="233">
        <f>S240*H240</f>
        <v>0</v>
      </c>
      <c r="AR240" s="234" t="s">
        <v>129</v>
      </c>
      <c r="AT240" s="234" t="s">
        <v>125</v>
      </c>
      <c r="AU240" s="234" t="s">
        <v>86</v>
      </c>
      <c r="AY240" s="16" t="s">
        <v>122</v>
      </c>
      <c r="BE240" s="235">
        <f>IF(N240="základní",J240,0)</f>
        <v>0</v>
      </c>
      <c r="BF240" s="235">
        <f>IF(N240="snížená",J240,0)</f>
        <v>0</v>
      </c>
      <c r="BG240" s="235">
        <f>IF(N240="zákl. přenesená",J240,0)</f>
        <v>0</v>
      </c>
      <c r="BH240" s="235">
        <f>IF(N240="sníž. přenesená",J240,0)</f>
        <v>0</v>
      </c>
      <c r="BI240" s="235">
        <f>IF(N240="nulová",J240,0)</f>
        <v>0</v>
      </c>
      <c r="BJ240" s="16" t="s">
        <v>84</v>
      </c>
      <c r="BK240" s="235">
        <f>ROUND(I240*H240,2)</f>
        <v>0</v>
      </c>
      <c r="BL240" s="16" t="s">
        <v>129</v>
      </c>
      <c r="BM240" s="234" t="s">
        <v>370</v>
      </c>
    </row>
    <row r="241" s="1" customFormat="1">
      <c r="B241" s="37"/>
      <c r="C241" s="38"/>
      <c r="D241" s="236" t="s">
        <v>130</v>
      </c>
      <c r="E241" s="38"/>
      <c r="F241" s="237" t="s">
        <v>371</v>
      </c>
      <c r="G241" s="38"/>
      <c r="H241" s="38"/>
      <c r="I241" s="138"/>
      <c r="J241" s="38"/>
      <c r="K241" s="38"/>
      <c r="L241" s="42"/>
      <c r="M241" s="238"/>
      <c r="N241" s="85"/>
      <c r="O241" s="85"/>
      <c r="P241" s="85"/>
      <c r="Q241" s="85"/>
      <c r="R241" s="85"/>
      <c r="S241" s="85"/>
      <c r="T241" s="86"/>
      <c r="AT241" s="16" t="s">
        <v>130</v>
      </c>
      <c r="AU241" s="16" t="s">
        <v>86</v>
      </c>
    </row>
    <row r="242" s="12" customFormat="1">
      <c r="B242" s="244"/>
      <c r="C242" s="245"/>
      <c r="D242" s="236" t="s">
        <v>189</v>
      </c>
      <c r="E242" s="246" t="s">
        <v>1</v>
      </c>
      <c r="F242" s="247" t="s">
        <v>372</v>
      </c>
      <c r="G242" s="245"/>
      <c r="H242" s="248">
        <v>331.60000000000002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189</v>
      </c>
      <c r="AU242" s="254" t="s">
        <v>86</v>
      </c>
      <c r="AV242" s="12" t="s">
        <v>86</v>
      </c>
      <c r="AW242" s="12" t="s">
        <v>33</v>
      </c>
      <c r="AX242" s="12" t="s">
        <v>76</v>
      </c>
      <c r="AY242" s="254" t="s">
        <v>122</v>
      </c>
    </row>
    <row r="243" s="13" customFormat="1">
      <c r="B243" s="255"/>
      <c r="C243" s="256"/>
      <c r="D243" s="236" t="s">
        <v>189</v>
      </c>
      <c r="E243" s="257" t="s">
        <v>1</v>
      </c>
      <c r="F243" s="258" t="s">
        <v>191</v>
      </c>
      <c r="G243" s="256"/>
      <c r="H243" s="259">
        <v>331.60000000000002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AT243" s="265" t="s">
        <v>189</v>
      </c>
      <c r="AU243" s="265" t="s">
        <v>86</v>
      </c>
      <c r="AV243" s="13" t="s">
        <v>129</v>
      </c>
      <c r="AW243" s="13" t="s">
        <v>33</v>
      </c>
      <c r="AX243" s="13" t="s">
        <v>84</v>
      </c>
      <c r="AY243" s="265" t="s">
        <v>122</v>
      </c>
    </row>
    <row r="244" s="1" customFormat="1" ht="24" customHeight="1">
      <c r="B244" s="37"/>
      <c r="C244" s="223" t="s">
        <v>222</v>
      </c>
      <c r="D244" s="223" t="s">
        <v>125</v>
      </c>
      <c r="E244" s="224" t="s">
        <v>373</v>
      </c>
      <c r="F244" s="225" t="s">
        <v>374</v>
      </c>
      <c r="G244" s="226" t="s">
        <v>267</v>
      </c>
      <c r="H244" s="227">
        <v>558.39999999999998</v>
      </c>
      <c r="I244" s="228"/>
      <c r="J244" s="229">
        <f>ROUND(I244*H244,2)</f>
        <v>0</v>
      </c>
      <c r="K244" s="225" t="s">
        <v>1</v>
      </c>
      <c r="L244" s="42"/>
      <c r="M244" s="230" t="s">
        <v>1</v>
      </c>
      <c r="N244" s="231" t="s">
        <v>41</v>
      </c>
      <c r="O244" s="85"/>
      <c r="P244" s="232">
        <f>O244*H244</f>
        <v>0</v>
      </c>
      <c r="Q244" s="232">
        <v>0</v>
      </c>
      <c r="R244" s="232">
        <f>Q244*H244</f>
        <v>0</v>
      </c>
      <c r="S244" s="232">
        <v>0</v>
      </c>
      <c r="T244" s="233">
        <f>S244*H244</f>
        <v>0</v>
      </c>
      <c r="AR244" s="234" t="s">
        <v>129</v>
      </c>
      <c r="AT244" s="234" t="s">
        <v>125</v>
      </c>
      <c r="AU244" s="234" t="s">
        <v>86</v>
      </c>
      <c r="AY244" s="16" t="s">
        <v>122</v>
      </c>
      <c r="BE244" s="235">
        <f>IF(N244="základní",J244,0)</f>
        <v>0</v>
      </c>
      <c r="BF244" s="235">
        <f>IF(N244="snížená",J244,0)</f>
        <v>0</v>
      </c>
      <c r="BG244" s="235">
        <f>IF(N244="zákl. přenesená",J244,0)</f>
        <v>0</v>
      </c>
      <c r="BH244" s="235">
        <f>IF(N244="sníž. přenesená",J244,0)</f>
        <v>0</v>
      </c>
      <c r="BI244" s="235">
        <f>IF(N244="nulová",J244,0)</f>
        <v>0</v>
      </c>
      <c r="BJ244" s="16" t="s">
        <v>84</v>
      </c>
      <c r="BK244" s="235">
        <f>ROUND(I244*H244,2)</f>
        <v>0</v>
      </c>
      <c r="BL244" s="16" t="s">
        <v>129</v>
      </c>
      <c r="BM244" s="234" t="s">
        <v>375</v>
      </c>
    </row>
    <row r="245" s="12" customFormat="1">
      <c r="B245" s="244"/>
      <c r="C245" s="245"/>
      <c r="D245" s="236" t="s">
        <v>189</v>
      </c>
      <c r="E245" s="246" t="s">
        <v>1</v>
      </c>
      <c r="F245" s="247" t="s">
        <v>376</v>
      </c>
      <c r="G245" s="245"/>
      <c r="H245" s="248">
        <v>558.39999999999998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AT245" s="254" t="s">
        <v>189</v>
      </c>
      <c r="AU245" s="254" t="s">
        <v>86</v>
      </c>
      <c r="AV245" s="12" t="s">
        <v>86</v>
      </c>
      <c r="AW245" s="12" t="s">
        <v>33</v>
      </c>
      <c r="AX245" s="12" t="s">
        <v>76</v>
      </c>
      <c r="AY245" s="254" t="s">
        <v>122</v>
      </c>
    </row>
    <row r="246" s="13" customFormat="1">
      <c r="B246" s="255"/>
      <c r="C246" s="256"/>
      <c r="D246" s="236" t="s">
        <v>189</v>
      </c>
      <c r="E246" s="257" t="s">
        <v>1</v>
      </c>
      <c r="F246" s="258" t="s">
        <v>191</v>
      </c>
      <c r="G246" s="256"/>
      <c r="H246" s="259">
        <v>558.39999999999998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AT246" s="265" t="s">
        <v>189</v>
      </c>
      <c r="AU246" s="265" t="s">
        <v>86</v>
      </c>
      <c r="AV246" s="13" t="s">
        <v>129</v>
      </c>
      <c r="AW246" s="13" t="s">
        <v>33</v>
      </c>
      <c r="AX246" s="13" t="s">
        <v>84</v>
      </c>
      <c r="AY246" s="265" t="s">
        <v>122</v>
      </c>
    </row>
    <row r="247" s="1" customFormat="1" ht="24" customHeight="1">
      <c r="B247" s="37"/>
      <c r="C247" s="223" t="s">
        <v>377</v>
      </c>
      <c r="D247" s="223" t="s">
        <v>125</v>
      </c>
      <c r="E247" s="224" t="s">
        <v>378</v>
      </c>
      <c r="F247" s="225" t="s">
        <v>379</v>
      </c>
      <c r="G247" s="226" t="s">
        <v>196</v>
      </c>
      <c r="H247" s="227">
        <v>18.899999999999999</v>
      </c>
      <c r="I247" s="228"/>
      <c r="J247" s="229">
        <f>ROUND(I247*H247,2)</f>
        <v>0</v>
      </c>
      <c r="K247" s="225" t="s">
        <v>1</v>
      </c>
      <c r="L247" s="42"/>
      <c r="M247" s="230" t="s">
        <v>1</v>
      </c>
      <c r="N247" s="231" t="s">
        <v>41</v>
      </c>
      <c r="O247" s="85"/>
      <c r="P247" s="232">
        <f>O247*H247</f>
        <v>0</v>
      </c>
      <c r="Q247" s="232">
        <v>0</v>
      </c>
      <c r="R247" s="232">
        <f>Q247*H247</f>
        <v>0</v>
      </c>
      <c r="S247" s="232">
        <v>0</v>
      </c>
      <c r="T247" s="233">
        <f>S247*H247</f>
        <v>0</v>
      </c>
      <c r="AR247" s="234" t="s">
        <v>129</v>
      </c>
      <c r="AT247" s="234" t="s">
        <v>125</v>
      </c>
      <c r="AU247" s="234" t="s">
        <v>86</v>
      </c>
      <c r="AY247" s="16" t="s">
        <v>122</v>
      </c>
      <c r="BE247" s="235">
        <f>IF(N247="základní",J247,0)</f>
        <v>0</v>
      </c>
      <c r="BF247" s="235">
        <f>IF(N247="snížená",J247,0)</f>
        <v>0</v>
      </c>
      <c r="BG247" s="235">
        <f>IF(N247="zákl. přenesená",J247,0)</f>
        <v>0</v>
      </c>
      <c r="BH247" s="235">
        <f>IF(N247="sníž. přenesená",J247,0)</f>
        <v>0</v>
      </c>
      <c r="BI247" s="235">
        <f>IF(N247="nulová",J247,0)</f>
        <v>0</v>
      </c>
      <c r="BJ247" s="16" t="s">
        <v>84</v>
      </c>
      <c r="BK247" s="235">
        <f>ROUND(I247*H247,2)</f>
        <v>0</v>
      </c>
      <c r="BL247" s="16" t="s">
        <v>129</v>
      </c>
      <c r="BM247" s="234" t="s">
        <v>380</v>
      </c>
    </row>
    <row r="248" s="1" customFormat="1">
      <c r="B248" s="37"/>
      <c r="C248" s="38"/>
      <c r="D248" s="236" t="s">
        <v>130</v>
      </c>
      <c r="E248" s="38"/>
      <c r="F248" s="237" t="s">
        <v>381</v>
      </c>
      <c r="G248" s="38"/>
      <c r="H248" s="38"/>
      <c r="I248" s="138"/>
      <c r="J248" s="38"/>
      <c r="K248" s="38"/>
      <c r="L248" s="42"/>
      <c r="M248" s="238"/>
      <c r="N248" s="85"/>
      <c r="O248" s="85"/>
      <c r="P248" s="85"/>
      <c r="Q248" s="85"/>
      <c r="R248" s="85"/>
      <c r="S248" s="85"/>
      <c r="T248" s="86"/>
      <c r="AT248" s="16" t="s">
        <v>130</v>
      </c>
      <c r="AU248" s="16" t="s">
        <v>86</v>
      </c>
    </row>
    <row r="249" s="12" customFormat="1">
      <c r="B249" s="244"/>
      <c r="C249" s="245"/>
      <c r="D249" s="236" t="s">
        <v>189</v>
      </c>
      <c r="E249" s="246" t="s">
        <v>1</v>
      </c>
      <c r="F249" s="247" t="s">
        <v>382</v>
      </c>
      <c r="G249" s="245"/>
      <c r="H249" s="248">
        <v>18.899999999999999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AT249" s="254" t="s">
        <v>189</v>
      </c>
      <c r="AU249" s="254" t="s">
        <v>86</v>
      </c>
      <c r="AV249" s="12" t="s">
        <v>86</v>
      </c>
      <c r="AW249" s="12" t="s">
        <v>33</v>
      </c>
      <c r="AX249" s="12" t="s">
        <v>76</v>
      </c>
      <c r="AY249" s="254" t="s">
        <v>122</v>
      </c>
    </row>
    <row r="250" s="13" customFormat="1">
      <c r="B250" s="255"/>
      <c r="C250" s="256"/>
      <c r="D250" s="236" t="s">
        <v>189</v>
      </c>
      <c r="E250" s="257" t="s">
        <v>1</v>
      </c>
      <c r="F250" s="258" t="s">
        <v>191</v>
      </c>
      <c r="G250" s="256"/>
      <c r="H250" s="259">
        <v>18.899999999999999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AT250" s="265" t="s">
        <v>189</v>
      </c>
      <c r="AU250" s="265" t="s">
        <v>86</v>
      </c>
      <c r="AV250" s="13" t="s">
        <v>129</v>
      </c>
      <c r="AW250" s="13" t="s">
        <v>33</v>
      </c>
      <c r="AX250" s="13" t="s">
        <v>84</v>
      </c>
      <c r="AY250" s="265" t="s">
        <v>122</v>
      </c>
    </row>
    <row r="251" s="1" customFormat="1" ht="16.5" customHeight="1">
      <c r="B251" s="37"/>
      <c r="C251" s="223" t="s">
        <v>268</v>
      </c>
      <c r="D251" s="223" t="s">
        <v>125</v>
      </c>
      <c r="E251" s="224" t="s">
        <v>383</v>
      </c>
      <c r="F251" s="225" t="s">
        <v>384</v>
      </c>
      <c r="G251" s="226" t="s">
        <v>196</v>
      </c>
      <c r="H251" s="227">
        <v>6.7999999999999998</v>
      </c>
      <c r="I251" s="228"/>
      <c r="J251" s="229">
        <f>ROUND(I251*H251,2)</f>
        <v>0</v>
      </c>
      <c r="K251" s="225" t="s">
        <v>1</v>
      </c>
      <c r="L251" s="42"/>
      <c r="M251" s="230" t="s">
        <v>1</v>
      </c>
      <c r="N251" s="231" t="s">
        <v>41</v>
      </c>
      <c r="O251" s="85"/>
      <c r="P251" s="232">
        <f>O251*H251</f>
        <v>0</v>
      </c>
      <c r="Q251" s="232">
        <v>0</v>
      </c>
      <c r="R251" s="232">
        <f>Q251*H251</f>
        <v>0</v>
      </c>
      <c r="S251" s="232">
        <v>0</v>
      </c>
      <c r="T251" s="233">
        <f>S251*H251</f>
        <v>0</v>
      </c>
      <c r="AR251" s="234" t="s">
        <v>129</v>
      </c>
      <c r="AT251" s="234" t="s">
        <v>125</v>
      </c>
      <c r="AU251" s="234" t="s">
        <v>86</v>
      </c>
      <c r="AY251" s="16" t="s">
        <v>122</v>
      </c>
      <c r="BE251" s="235">
        <f>IF(N251="základní",J251,0)</f>
        <v>0</v>
      </c>
      <c r="BF251" s="235">
        <f>IF(N251="snížená",J251,0)</f>
        <v>0</v>
      </c>
      <c r="BG251" s="235">
        <f>IF(N251="zákl. přenesená",J251,0)</f>
        <v>0</v>
      </c>
      <c r="BH251" s="235">
        <f>IF(N251="sníž. přenesená",J251,0)</f>
        <v>0</v>
      </c>
      <c r="BI251" s="235">
        <f>IF(N251="nulová",J251,0)</f>
        <v>0</v>
      </c>
      <c r="BJ251" s="16" t="s">
        <v>84</v>
      </c>
      <c r="BK251" s="235">
        <f>ROUND(I251*H251,2)</f>
        <v>0</v>
      </c>
      <c r="BL251" s="16" t="s">
        <v>129</v>
      </c>
      <c r="BM251" s="234" t="s">
        <v>385</v>
      </c>
    </row>
    <row r="252" s="1" customFormat="1">
      <c r="B252" s="37"/>
      <c r="C252" s="38"/>
      <c r="D252" s="236" t="s">
        <v>130</v>
      </c>
      <c r="E252" s="38"/>
      <c r="F252" s="237" t="s">
        <v>386</v>
      </c>
      <c r="G252" s="38"/>
      <c r="H252" s="38"/>
      <c r="I252" s="138"/>
      <c r="J252" s="38"/>
      <c r="K252" s="38"/>
      <c r="L252" s="42"/>
      <c r="M252" s="238"/>
      <c r="N252" s="85"/>
      <c r="O252" s="85"/>
      <c r="P252" s="85"/>
      <c r="Q252" s="85"/>
      <c r="R252" s="85"/>
      <c r="S252" s="85"/>
      <c r="T252" s="86"/>
      <c r="AT252" s="16" t="s">
        <v>130</v>
      </c>
      <c r="AU252" s="16" t="s">
        <v>86</v>
      </c>
    </row>
    <row r="253" s="12" customFormat="1">
      <c r="B253" s="244"/>
      <c r="C253" s="245"/>
      <c r="D253" s="236" t="s">
        <v>189</v>
      </c>
      <c r="E253" s="246" t="s">
        <v>1</v>
      </c>
      <c r="F253" s="247" t="s">
        <v>387</v>
      </c>
      <c r="G253" s="245"/>
      <c r="H253" s="248">
        <v>6.7999999999999998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AT253" s="254" t="s">
        <v>189</v>
      </c>
      <c r="AU253" s="254" t="s">
        <v>86</v>
      </c>
      <c r="AV253" s="12" t="s">
        <v>86</v>
      </c>
      <c r="AW253" s="12" t="s">
        <v>33</v>
      </c>
      <c r="AX253" s="12" t="s">
        <v>76</v>
      </c>
      <c r="AY253" s="254" t="s">
        <v>122</v>
      </c>
    </row>
    <row r="254" s="13" customFormat="1">
      <c r="B254" s="255"/>
      <c r="C254" s="256"/>
      <c r="D254" s="236" t="s">
        <v>189</v>
      </c>
      <c r="E254" s="257" t="s">
        <v>1</v>
      </c>
      <c r="F254" s="258" t="s">
        <v>191</v>
      </c>
      <c r="G254" s="256"/>
      <c r="H254" s="259">
        <v>6.7999999999999998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AT254" s="265" t="s">
        <v>189</v>
      </c>
      <c r="AU254" s="265" t="s">
        <v>86</v>
      </c>
      <c r="AV254" s="13" t="s">
        <v>129</v>
      </c>
      <c r="AW254" s="13" t="s">
        <v>33</v>
      </c>
      <c r="AX254" s="13" t="s">
        <v>84</v>
      </c>
      <c r="AY254" s="265" t="s">
        <v>122</v>
      </c>
    </row>
    <row r="255" s="11" customFormat="1" ht="22.8" customHeight="1">
      <c r="B255" s="207"/>
      <c r="C255" s="208"/>
      <c r="D255" s="209" t="s">
        <v>75</v>
      </c>
      <c r="E255" s="221" t="s">
        <v>165</v>
      </c>
      <c r="F255" s="221" t="s">
        <v>388</v>
      </c>
      <c r="G255" s="208"/>
      <c r="H255" s="208"/>
      <c r="I255" s="211"/>
      <c r="J255" s="222">
        <f>BK255</f>
        <v>0</v>
      </c>
      <c r="K255" s="208"/>
      <c r="L255" s="213"/>
      <c r="M255" s="214"/>
      <c r="N255" s="215"/>
      <c r="O255" s="215"/>
      <c r="P255" s="216">
        <f>SUM(P256:P284)</f>
        <v>0</v>
      </c>
      <c r="Q255" s="215"/>
      <c r="R255" s="216">
        <f>SUM(R256:R284)</f>
        <v>0</v>
      </c>
      <c r="S255" s="215"/>
      <c r="T255" s="217">
        <f>SUM(T256:T284)</f>
        <v>24.640000000000001</v>
      </c>
      <c r="AR255" s="218" t="s">
        <v>84</v>
      </c>
      <c r="AT255" s="219" t="s">
        <v>75</v>
      </c>
      <c r="AU255" s="219" t="s">
        <v>84</v>
      </c>
      <c r="AY255" s="218" t="s">
        <v>122</v>
      </c>
      <c r="BK255" s="220">
        <f>SUM(BK256:BK284)</f>
        <v>0</v>
      </c>
    </row>
    <row r="256" s="1" customFormat="1" ht="24" customHeight="1">
      <c r="B256" s="37"/>
      <c r="C256" s="223" t="s">
        <v>389</v>
      </c>
      <c r="D256" s="223" t="s">
        <v>125</v>
      </c>
      <c r="E256" s="224" t="s">
        <v>390</v>
      </c>
      <c r="F256" s="225" t="s">
        <v>391</v>
      </c>
      <c r="G256" s="226" t="s">
        <v>267</v>
      </c>
      <c r="H256" s="227">
        <v>43.009999999999998</v>
      </c>
      <c r="I256" s="228"/>
      <c r="J256" s="229">
        <f>ROUND(I256*H256,2)</f>
        <v>0</v>
      </c>
      <c r="K256" s="225" t="s">
        <v>1</v>
      </c>
      <c r="L256" s="42"/>
      <c r="M256" s="230" t="s">
        <v>1</v>
      </c>
      <c r="N256" s="231" t="s">
        <v>41</v>
      </c>
      <c r="O256" s="85"/>
      <c r="P256" s="232">
        <f>O256*H256</f>
        <v>0</v>
      </c>
      <c r="Q256" s="232">
        <v>0</v>
      </c>
      <c r="R256" s="232">
        <f>Q256*H256</f>
        <v>0</v>
      </c>
      <c r="S256" s="232">
        <v>0</v>
      </c>
      <c r="T256" s="233">
        <f>S256*H256</f>
        <v>0</v>
      </c>
      <c r="AR256" s="234" t="s">
        <v>129</v>
      </c>
      <c r="AT256" s="234" t="s">
        <v>125</v>
      </c>
      <c r="AU256" s="234" t="s">
        <v>86</v>
      </c>
      <c r="AY256" s="16" t="s">
        <v>122</v>
      </c>
      <c r="BE256" s="235">
        <f>IF(N256="základní",J256,0)</f>
        <v>0</v>
      </c>
      <c r="BF256" s="235">
        <f>IF(N256="snížená",J256,0)</f>
        <v>0</v>
      </c>
      <c r="BG256" s="235">
        <f>IF(N256="zákl. přenesená",J256,0)</f>
        <v>0</v>
      </c>
      <c r="BH256" s="235">
        <f>IF(N256="sníž. přenesená",J256,0)</f>
        <v>0</v>
      </c>
      <c r="BI256" s="235">
        <f>IF(N256="nulová",J256,0)</f>
        <v>0</v>
      </c>
      <c r="BJ256" s="16" t="s">
        <v>84</v>
      </c>
      <c r="BK256" s="235">
        <f>ROUND(I256*H256,2)</f>
        <v>0</v>
      </c>
      <c r="BL256" s="16" t="s">
        <v>129</v>
      </c>
      <c r="BM256" s="234" t="s">
        <v>392</v>
      </c>
    </row>
    <row r="257" s="1" customFormat="1">
      <c r="B257" s="37"/>
      <c r="C257" s="38"/>
      <c r="D257" s="236" t="s">
        <v>130</v>
      </c>
      <c r="E257" s="38"/>
      <c r="F257" s="237" t="s">
        <v>393</v>
      </c>
      <c r="G257" s="38"/>
      <c r="H257" s="38"/>
      <c r="I257" s="138"/>
      <c r="J257" s="38"/>
      <c r="K257" s="38"/>
      <c r="L257" s="42"/>
      <c r="M257" s="238"/>
      <c r="N257" s="85"/>
      <c r="O257" s="85"/>
      <c r="P257" s="85"/>
      <c r="Q257" s="85"/>
      <c r="R257" s="85"/>
      <c r="S257" s="85"/>
      <c r="T257" s="86"/>
      <c r="AT257" s="16" t="s">
        <v>130</v>
      </c>
      <c r="AU257" s="16" t="s">
        <v>86</v>
      </c>
    </row>
    <row r="258" s="12" customFormat="1">
      <c r="B258" s="244"/>
      <c r="C258" s="245"/>
      <c r="D258" s="236" t="s">
        <v>189</v>
      </c>
      <c r="E258" s="246" t="s">
        <v>1</v>
      </c>
      <c r="F258" s="247" t="s">
        <v>394</v>
      </c>
      <c r="G258" s="245"/>
      <c r="H258" s="248">
        <v>27.609999999999999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AT258" s="254" t="s">
        <v>189</v>
      </c>
      <c r="AU258" s="254" t="s">
        <v>86</v>
      </c>
      <c r="AV258" s="12" t="s">
        <v>86</v>
      </c>
      <c r="AW258" s="12" t="s">
        <v>33</v>
      </c>
      <c r="AX258" s="12" t="s">
        <v>76</v>
      </c>
      <c r="AY258" s="254" t="s">
        <v>122</v>
      </c>
    </row>
    <row r="259" s="14" customFormat="1">
      <c r="B259" s="279"/>
      <c r="C259" s="280"/>
      <c r="D259" s="236" t="s">
        <v>189</v>
      </c>
      <c r="E259" s="281" t="s">
        <v>1</v>
      </c>
      <c r="F259" s="282" t="s">
        <v>395</v>
      </c>
      <c r="G259" s="280"/>
      <c r="H259" s="283">
        <v>27.609999999999999</v>
      </c>
      <c r="I259" s="284"/>
      <c r="J259" s="280"/>
      <c r="K259" s="280"/>
      <c r="L259" s="285"/>
      <c r="M259" s="286"/>
      <c r="N259" s="287"/>
      <c r="O259" s="287"/>
      <c r="P259" s="287"/>
      <c r="Q259" s="287"/>
      <c r="R259" s="287"/>
      <c r="S259" s="287"/>
      <c r="T259" s="288"/>
      <c r="AT259" s="289" t="s">
        <v>189</v>
      </c>
      <c r="AU259" s="289" t="s">
        <v>86</v>
      </c>
      <c r="AV259" s="14" t="s">
        <v>135</v>
      </c>
      <c r="AW259" s="14" t="s">
        <v>33</v>
      </c>
      <c r="AX259" s="14" t="s">
        <v>76</v>
      </c>
      <c r="AY259" s="289" t="s">
        <v>122</v>
      </c>
    </row>
    <row r="260" s="12" customFormat="1">
      <c r="B260" s="244"/>
      <c r="C260" s="245"/>
      <c r="D260" s="236" t="s">
        <v>189</v>
      </c>
      <c r="E260" s="246" t="s">
        <v>1</v>
      </c>
      <c r="F260" s="247" t="s">
        <v>396</v>
      </c>
      <c r="G260" s="245"/>
      <c r="H260" s="248">
        <v>15.4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189</v>
      </c>
      <c r="AU260" s="254" t="s">
        <v>86</v>
      </c>
      <c r="AV260" s="12" t="s">
        <v>86</v>
      </c>
      <c r="AW260" s="12" t="s">
        <v>33</v>
      </c>
      <c r="AX260" s="12" t="s">
        <v>76</v>
      </c>
      <c r="AY260" s="254" t="s">
        <v>122</v>
      </c>
    </row>
    <row r="261" s="14" customFormat="1">
      <c r="B261" s="279"/>
      <c r="C261" s="280"/>
      <c r="D261" s="236" t="s">
        <v>189</v>
      </c>
      <c r="E261" s="281" t="s">
        <v>1</v>
      </c>
      <c r="F261" s="282" t="s">
        <v>395</v>
      </c>
      <c r="G261" s="280"/>
      <c r="H261" s="283">
        <v>15.4</v>
      </c>
      <c r="I261" s="284"/>
      <c r="J261" s="280"/>
      <c r="K261" s="280"/>
      <c r="L261" s="285"/>
      <c r="M261" s="286"/>
      <c r="N261" s="287"/>
      <c r="O261" s="287"/>
      <c r="P261" s="287"/>
      <c r="Q261" s="287"/>
      <c r="R261" s="287"/>
      <c r="S261" s="287"/>
      <c r="T261" s="288"/>
      <c r="AT261" s="289" t="s">
        <v>189</v>
      </c>
      <c r="AU261" s="289" t="s">
        <v>86</v>
      </c>
      <c r="AV261" s="14" t="s">
        <v>135</v>
      </c>
      <c r="AW261" s="14" t="s">
        <v>33</v>
      </c>
      <c r="AX261" s="14" t="s">
        <v>76</v>
      </c>
      <c r="AY261" s="289" t="s">
        <v>122</v>
      </c>
    </row>
    <row r="262" s="13" customFormat="1">
      <c r="B262" s="255"/>
      <c r="C262" s="256"/>
      <c r="D262" s="236" t="s">
        <v>189</v>
      </c>
      <c r="E262" s="257" t="s">
        <v>1</v>
      </c>
      <c r="F262" s="258" t="s">
        <v>191</v>
      </c>
      <c r="G262" s="256"/>
      <c r="H262" s="259">
        <v>43.009999999999998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AT262" s="265" t="s">
        <v>189</v>
      </c>
      <c r="AU262" s="265" t="s">
        <v>86</v>
      </c>
      <c r="AV262" s="13" t="s">
        <v>129</v>
      </c>
      <c r="AW262" s="13" t="s">
        <v>33</v>
      </c>
      <c r="AX262" s="13" t="s">
        <v>84</v>
      </c>
      <c r="AY262" s="265" t="s">
        <v>122</v>
      </c>
    </row>
    <row r="263" s="1" customFormat="1" ht="16.5" customHeight="1">
      <c r="B263" s="37"/>
      <c r="C263" s="223" t="s">
        <v>274</v>
      </c>
      <c r="D263" s="223" t="s">
        <v>125</v>
      </c>
      <c r="E263" s="224" t="s">
        <v>397</v>
      </c>
      <c r="F263" s="225" t="s">
        <v>398</v>
      </c>
      <c r="G263" s="226" t="s">
        <v>267</v>
      </c>
      <c r="H263" s="227">
        <v>1.74</v>
      </c>
      <c r="I263" s="228"/>
      <c r="J263" s="229">
        <f>ROUND(I263*H263,2)</f>
        <v>0</v>
      </c>
      <c r="K263" s="225" t="s">
        <v>1</v>
      </c>
      <c r="L263" s="42"/>
      <c r="M263" s="230" t="s">
        <v>1</v>
      </c>
      <c r="N263" s="231" t="s">
        <v>41</v>
      </c>
      <c r="O263" s="85"/>
      <c r="P263" s="232">
        <f>O263*H263</f>
        <v>0</v>
      </c>
      <c r="Q263" s="232">
        <v>0</v>
      </c>
      <c r="R263" s="232">
        <f>Q263*H263</f>
        <v>0</v>
      </c>
      <c r="S263" s="232">
        <v>0</v>
      </c>
      <c r="T263" s="233">
        <f>S263*H263</f>
        <v>0</v>
      </c>
      <c r="AR263" s="234" t="s">
        <v>129</v>
      </c>
      <c r="AT263" s="234" t="s">
        <v>125</v>
      </c>
      <c r="AU263" s="234" t="s">
        <v>86</v>
      </c>
      <c r="AY263" s="16" t="s">
        <v>122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6" t="s">
        <v>84</v>
      </c>
      <c r="BK263" s="235">
        <f>ROUND(I263*H263,2)</f>
        <v>0</v>
      </c>
      <c r="BL263" s="16" t="s">
        <v>129</v>
      </c>
      <c r="BM263" s="234" t="s">
        <v>399</v>
      </c>
    </row>
    <row r="264" s="1" customFormat="1">
      <c r="B264" s="37"/>
      <c r="C264" s="38"/>
      <c r="D264" s="236" t="s">
        <v>130</v>
      </c>
      <c r="E264" s="38"/>
      <c r="F264" s="237" t="s">
        <v>400</v>
      </c>
      <c r="G264" s="38"/>
      <c r="H264" s="38"/>
      <c r="I264" s="138"/>
      <c r="J264" s="38"/>
      <c r="K264" s="38"/>
      <c r="L264" s="42"/>
      <c r="M264" s="238"/>
      <c r="N264" s="85"/>
      <c r="O264" s="85"/>
      <c r="P264" s="85"/>
      <c r="Q264" s="85"/>
      <c r="R264" s="85"/>
      <c r="S264" s="85"/>
      <c r="T264" s="86"/>
      <c r="AT264" s="16" t="s">
        <v>130</v>
      </c>
      <c r="AU264" s="16" t="s">
        <v>86</v>
      </c>
    </row>
    <row r="265" s="12" customFormat="1">
      <c r="B265" s="244"/>
      <c r="C265" s="245"/>
      <c r="D265" s="236" t="s">
        <v>189</v>
      </c>
      <c r="E265" s="246" t="s">
        <v>1</v>
      </c>
      <c r="F265" s="247" t="s">
        <v>401</v>
      </c>
      <c r="G265" s="245"/>
      <c r="H265" s="248">
        <v>1.74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189</v>
      </c>
      <c r="AU265" s="254" t="s">
        <v>86</v>
      </c>
      <c r="AV265" s="12" t="s">
        <v>86</v>
      </c>
      <c r="AW265" s="12" t="s">
        <v>33</v>
      </c>
      <c r="AX265" s="12" t="s">
        <v>76</v>
      </c>
      <c r="AY265" s="254" t="s">
        <v>122</v>
      </c>
    </row>
    <row r="266" s="13" customFormat="1">
      <c r="B266" s="255"/>
      <c r="C266" s="256"/>
      <c r="D266" s="236" t="s">
        <v>189</v>
      </c>
      <c r="E266" s="257" t="s">
        <v>1</v>
      </c>
      <c r="F266" s="258" t="s">
        <v>191</v>
      </c>
      <c r="G266" s="256"/>
      <c r="H266" s="259">
        <v>1.74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AT266" s="265" t="s">
        <v>189</v>
      </c>
      <c r="AU266" s="265" t="s">
        <v>86</v>
      </c>
      <c r="AV266" s="13" t="s">
        <v>129</v>
      </c>
      <c r="AW266" s="13" t="s">
        <v>33</v>
      </c>
      <c r="AX266" s="13" t="s">
        <v>84</v>
      </c>
      <c r="AY266" s="265" t="s">
        <v>122</v>
      </c>
    </row>
    <row r="267" s="1" customFormat="1" ht="24" customHeight="1">
      <c r="B267" s="37"/>
      <c r="C267" s="223" t="s">
        <v>402</v>
      </c>
      <c r="D267" s="223" t="s">
        <v>125</v>
      </c>
      <c r="E267" s="224" t="s">
        <v>403</v>
      </c>
      <c r="F267" s="225" t="s">
        <v>404</v>
      </c>
      <c r="G267" s="226" t="s">
        <v>267</v>
      </c>
      <c r="H267" s="227">
        <v>2.1200000000000001</v>
      </c>
      <c r="I267" s="228"/>
      <c r="J267" s="229">
        <f>ROUND(I267*H267,2)</f>
        <v>0</v>
      </c>
      <c r="K267" s="225" t="s">
        <v>1</v>
      </c>
      <c r="L267" s="42"/>
      <c r="M267" s="230" t="s">
        <v>1</v>
      </c>
      <c r="N267" s="231" t="s">
        <v>41</v>
      </c>
      <c r="O267" s="85"/>
      <c r="P267" s="232">
        <f>O267*H267</f>
        <v>0</v>
      </c>
      <c r="Q267" s="232">
        <v>0</v>
      </c>
      <c r="R267" s="232">
        <f>Q267*H267</f>
        <v>0</v>
      </c>
      <c r="S267" s="232">
        <v>0</v>
      </c>
      <c r="T267" s="233">
        <f>S267*H267</f>
        <v>0</v>
      </c>
      <c r="AR267" s="234" t="s">
        <v>129</v>
      </c>
      <c r="AT267" s="234" t="s">
        <v>125</v>
      </c>
      <c r="AU267" s="234" t="s">
        <v>86</v>
      </c>
      <c r="AY267" s="16" t="s">
        <v>122</v>
      </c>
      <c r="BE267" s="235">
        <f>IF(N267="základní",J267,0)</f>
        <v>0</v>
      </c>
      <c r="BF267" s="235">
        <f>IF(N267="snížená",J267,0)</f>
        <v>0</v>
      </c>
      <c r="BG267" s="235">
        <f>IF(N267="zákl. přenesená",J267,0)</f>
        <v>0</v>
      </c>
      <c r="BH267" s="235">
        <f>IF(N267="sníž. přenesená",J267,0)</f>
        <v>0</v>
      </c>
      <c r="BI267" s="235">
        <f>IF(N267="nulová",J267,0)</f>
        <v>0</v>
      </c>
      <c r="BJ267" s="16" t="s">
        <v>84</v>
      </c>
      <c r="BK267" s="235">
        <f>ROUND(I267*H267,2)</f>
        <v>0</v>
      </c>
      <c r="BL267" s="16" t="s">
        <v>129</v>
      </c>
      <c r="BM267" s="234" t="s">
        <v>405</v>
      </c>
    </row>
    <row r="268" s="1" customFormat="1">
      <c r="B268" s="37"/>
      <c r="C268" s="38"/>
      <c r="D268" s="236" t="s">
        <v>130</v>
      </c>
      <c r="E268" s="38"/>
      <c r="F268" s="237" t="s">
        <v>406</v>
      </c>
      <c r="G268" s="38"/>
      <c r="H268" s="38"/>
      <c r="I268" s="138"/>
      <c r="J268" s="38"/>
      <c r="K268" s="38"/>
      <c r="L268" s="42"/>
      <c r="M268" s="238"/>
      <c r="N268" s="85"/>
      <c r="O268" s="85"/>
      <c r="P268" s="85"/>
      <c r="Q268" s="85"/>
      <c r="R268" s="85"/>
      <c r="S268" s="85"/>
      <c r="T268" s="86"/>
      <c r="AT268" s="16" t="s">
        <v>130</v>
      </c>
      <c r="AU268" s="16" t="s">
        <v>86</v>
      </c>
    </row>
    <row r="269" s="12" customFormat="1">
      <c r="B269" s="244"/>
      <c r="C269" s="245"/>
      <c r="D269" s="236" t="s">
        <v>189</v>
      </c>
      <c r="E269" s="246" t="s">
        <v>1</v>
      </c>
      <c r="F269" s="247" t="s">
        <v>407</v>
      </c>
      <c r="G269" s="245"/>
      <c r="H269" s="248">
        <v>2.1200000000000001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189</v>
      </c>
      <c r="AU269" s="254" t="s">
        <v>86</v>
      </c>
      <c r="AV269" s="12" t="s">
        <v>86</v>
      </c>
      <c r="AW269" s="12" t="s">
        <v>33</v>
      </c>
      <c r="AX269" s="12" t="s">
        <v>76</v>
      </c>
      <c r="AY269" s="254" t="s">
        <v>122</v>
      </c>
    </row>
    <row r="270" s="13" customFormat="1">
      <c r="B270" s="255"/>
      <c r="C270" s="256"/>
      <c r="D270" s="236" t="s">
        <v>189</v>
      </c>
      <c r="E270" s="257" t="s">
        <v>1</v>
      </c>
      <c r="F270" s="258" t="s">
        <v>191</v>
      </c>
      <c r="G270" s="256"/>
      <c r="H270" s="259">
        <v>2.1200000000000001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AT270" s="265" t="s">
        <v>189</v>
      </c>
      <c r="AU270" s="265" t="s">
        <v>86</v>
      </c>
      <c r="AV270" s="13" t="s">
        <v>129</v>
      </c>
      <c r="AW270" s="13" t="s">
        <v>33</v>
      </c>
      <c r="AX270" s="13" t="s">
        <v>84</v>
      </c>
      <c r="AY270" s="265" t="s">
        <v>122</v>
      </c>
    </row>
    <row r="271" s="1" customFormat="1" ht="24" customHeight="1">
      <c r="B271" s="37"/>
      <c r="C271" s="223" t="s">
        <v>277</v>
      </c>
      <c r="D271" s="223" t="s">
        <v>125</v>
      </c>
      <c r="E271" s="224" t="s">
        <v>408</v>
      </c>
      <c r="F271" s="225" t="s">
        <v>409</v>
      </c>
      <c r="G271" s="226" t="s">
        <v>242</v>
      </c>
      <c r="H271" s="227">
        <v>11</v>
      </c>
      <c r="I271" s="228"/>
      <c r="J271" s="229">
        <f>ROUND(I271*H271,2)</f>
        <v>0</v>
      </c>
      <c r="K271" s="225" t="s">
        <v>1</v>
      </c>
      <c r="L271" s="42"/>
      <c r="M271" s="230" t="s">
        <v>1</v>
      </c>
      <c r="N271" s="231" t="s">
        <v>41</v>
      </c>
      <c r="O271" s="85"/>
      <c r="P271" s="232">
        <f>O271*H271</f>
        <v>0</v>
      </c>
      <c r="Q271" s="232">
        <v>0</v>
      </c>
      <c r="R271" s="232">
        <f>Q271*H271</f>
        <v>0</v>
      </c>
      <c r="S271" s="232">
        <v>0</v>
      </c>
      <c r="T271" s="233">
        <f>S271*H271</f>
        <v>0</v>
      </c>
      <c r="AR271" s="234" t="s">
        <v>129</v>
      </c>
      <c r="AT271" s="234" t="s">
        <v>125</v>
      </c>
      <c r="AU271" s="234" t="s">
        <v>86</v>
      </c>
      <c r="AY271" s="16" t="s">
        <v>122</v>
      </c>
      <c r="BE271" s="235">
        <f>IF(N271="základní",J271,0)</f>
        <v>0</v>
      </c>
      <c r="BF271" s="235">
        <f>IF(N271="snížená",J271,0)</f>
        <v>0</v>
      </c>
      <c r="BG271" s="235">
        <f>IF(N271="zákl. přenesená",J271,0)</f>
        <v>0</v>
      </c>
      <c r="BH271" s="235">
        <f>IF(N271="sníž. přenesená",J271,0)</f>
        <v>0</v>
      </c>
      <c r="BI271" s="235">
        <f>IF(N271="nulová",J271,0)</f>
        <v>0</v>
      </c>
      <c r="BJ271" s="16" t="s">
        <v>84</v>
      </c>
      <c r="BK271" s="235">
        <f>ROUND(I271*H271,2)</f>
        <v>0</v>
      </c>
      <c r="BL271" s="16" t="s">
        <v>129</v>
      </c>
      <c r="BM271" s="234" t="s">
        <v>410</v>
      </c>
    </row>
    <row r="272" s="1" customFormat="1">
      <c r="B272" s="37"/>
      <c r="C272" s="38"/>
      <c r="D272" s="236" t="s">
        <v>130</v>
      </c>
      <c r="E272" s="38"/>
      <c r="F272" s="237" t="s">
        <v>411</v>
      </c>
      <c r="G272" s="38"/>
      <c r="H272" s="38"/>
      <c r="I272" s="138"/>
      <c r="J272" s="38"/>
      <c r="K272" s="38"/>
      <c r="L272" s="42"/>
      <c r="M272" s="238"/>
      <c r="N272" s="85"/>
      <c r="O272" s="85"/>
      <c r="P272" s="85"/>
      <c r="Q272" s="85"/>
      <c r="R272" s="85"/>
      <c r="S272" s="85"/>
      <c r="T272" s="86"/>
      <c r="AT272" s="16" t="s">
        <v>130</v>
      </c>
      <c r="AU272" s="16" t="s">
        <v>86</v>
      </c>
    </row>
    <row r="273" s="12" customFormat="1">
      <c r="B273" s="244"/>
      <c r="C273" s="245"/>
      <c r="D273" s="236" t="s">
        <v>189</v>
      </c>
      <c r="E273" s="246" t="s">
        <v>1</v>
      </c>
      <c r="F273" s="247" t="s">
        <v>176</v>
      </c>
      <c r="G273" s="245"/>
      <c r="H273" s="248">
        <v>11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189</v>
      </c>
      <c r="AU273" s="254" t="s">
        <v>86</v>
      </c>
      <c r="AV273" s="12" t="s">
        <v>86</v>
      </c>
      <c r="AW273" s="12" t="s">
        <v>33</v>
      </c>
      <c r="AX273" s="12" t="s">
        <v>76</v>
      </c>
      <c r="AY273" s="254" t="s">
        <v>122</v>
      </c>
    </row>
    <row r="274" s="13" customFormat="1">
      <c r="B274" s="255"/>
      <c r="C274" s="256"/>
      <c r="D274" s="236" t="s">
        <v>189</v>
      </c>
      <c r="E274" s="257" t="s">
        <v>1</v>
      </c>
      <c r="F274" s="258" t="s">
        <v>191</v>
      </c>
      <c r="G274" s="256"/>
      <c r="H274" s="259">
        <v>11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AT274" s="265" t="s">
        <v>189</v>
      </c>
      <c r="AU274" s="265" t="s">
        <v>86</v>
      </c>
      <c r="AV274" s="13" t="s">
        <v>129</v>
      </c>
      <c r="AW274" s="13" t="s">
        <v>33</v>
      </c>
      <c r="AX274" s="13" t="s">
        <v>84</v>
      </c>
      <c r="AY274" s="265" t="s">
        <v>122</v>
      </c>
    </row>
    <row r="275" s="1" customFormat="1" ht="24" customHeight="1">
      <c r="B275" s="37"/>
      <c r="C275" s="223" t="s">
        <v>412</v>
      </c>
      <c r="D275" s="223" t="s">
        <v>125</v>
      </c>
      <c r="E275" s="224" t="s">
        <v>413</v>
      </c>
      <c r="F275" s="225" t="s">
        <v>414</v>
      </c>
      <c r="G275" s="226" t="s">
        <v>242</v>
      </c>
      <c r="H275" s="227">
        <v>4.4000000000000004</v>
      </c>
      <c r="I275" s="228"/>
      <c r="J275" s="229">
        <f>ROUND(I275*H275,2)</f>
        <v>0</v>
      </c>
      <c r="K275" s="225" t="s">
        <v>1</v>
      </c>
      <c r="L275" s="42"/>
      <c r="M275" s="230" t="s">
        <v>1</v>
      </c>
      <c r="N275" s="231" t="s">
        <v>41</v>
      </c>
      <c r="O275" s="85"/>
      <c r="P275" s="232">
        <f>O275*H275</f>
        <v>0</v>
      </c>
      <c r="Q275" s="232">
        <v>0</v>
      </c>
      <c r="R275" s="232">
        <f>Q275*H275</f>
        <v>0</v>
      </c>
      <c r="S275" s="232">
        <v>0</v>
      </c>
      <c r="T275" s="233">
        <f>S275*H275</f>
        <v>0</v>
      </c>
      <c r="AR275" s="234" t="s">
        <v>129</v>
      </c>
      <c r="AT275" s="234" t="s">
        <v>125</v>
      </c>
      <c r="AU275" s="234" t="s">
        <v>86</v>
      </c>
      <c r="AY275" s="16" t="s">
        <v>122</v>
      </c>
      <c r="BE275" s="235">
        <f>IF(N275="základní",J275,0)</f>
        <v>0</v>
      </c>
      <c r="BF275" s="235">
        <f>IF(N275="snížená",J275,0)</f>
        <v>0</v>
      </c>
      <c r="BG275" s="235">
        <f>IF(N275="zákl. přenesená",J275,0)</f>
        <v>0</v>
      </c>
      <c r="BH275" s="235">
        <f>IF(N275="sníž. přenesená",J275,0)</f>
        <v>0</v>
      </c>
      <c r="BI275" s="235">
        <f>IF(N275="nulová",J275,0)</f>
        <v>0</v>
      </c>
      <c r="BJ275" s="16" t="s">
        <v>84</v>
      </c>
      <c r="BK275" s="235">
        <f>ROUND(I275*H275,2)</f>
        <v>0</v>
      </c>
      <c r="BL275" s="16" t="s">
        <v>129</v>
      </c>
      <c r="BM275" s="234" t="s">
        <v>415</v>
      </c>
    </row>
    <row r="276" s="1" customFormat="1">
      <c r="B276" s="37"/>
      <c r="C276" s="38"/>
      <c r="D276" s="236" t="s">
        <v>130</v>
      </c>
      <c r="E276" s="38"/>
      <c r="F276" s="237" t="s">
        <v>416</v>
      </c>
      <c r="G276" s="38"/>
      <c r="H276" s="38"/>
      <c r="I276" s="138"/>
      <c r="J276" s="38"/>
      <c r="K276" s="38"/>
      <c r="L276" s="42"/>
      <c r="M276" s="238"/>
      <c r="N276" s="85"/>
      <c r="O276" s="85"/>
      <c r="P276" s="85"/>
      <c r="Q276" s="85"/>
      <c r="R276" s="85"/>
      <c r="S276" s="85"/>
      <c r="T276" s="86"/>
      <c r="AT276" s="16" t="s">
        <v>130</v>
      </c>
      <c r="AU276" s="16" t="s">
        <v>86</v>
      </c>
    </row>
    <row r="277" s="12" customFormat="1">
      <c r="B277" s="244"/>
      <c r="C277" s="245"/>
      <c r="D277" s="236" t="s">
        <v>189</v>
      </c>
      <c r="E277" s="246" t="s">
        <v>1</v>
      </c>
      <c r="F277" s="247" t="s">
        <v>417</v>
      </c>
      <c r="G277" s="245"/>
      <c r="H277" s="248">
        <v>4.4000000000000004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AT277" s="254" t="s">
        <v>189</v>
      </c>
      <c r="AU277" s="254" t="s">
        <v>86</v>
      </c>
      <c r="AV277" s="12" t="s">
        <v>86</v>
      </c>
      <c r="AW277" s="12" t="s">
        <v>33</v>
      </c>
      <c r="AX277" s="12" t="s">
        <v>76</v>
      </c>
      <c r="AY277" s="254" t="s">
        <v>122</v>
      </c>
    </row>
    <row r="278" s="13" customFormat="1">
      <c r="B278" s="255"/>
      <c r="C278" s="256"/>
      <c r="D278" s="236" t="s">
        <v>189</v>
      </c>
      <c r="E278" s="257" t="s">
        <v>1</v>
      </c>
      <c r="F278" s="258" t="s">
        <v>191</v>
      </c>
      <c r="G278" s="256"/>
      <c r="H278" s="259">
        <v>4.4000000000000004</v>
      </c>
      <c r="I278" s="260"/>
      <c r="J278" s="256"/>
      <c r="K278" s="256"/>
      <c r="L278" s="261"/>
      <c r="M278" s="262"/>
      <c r="N278" s="263"/>
      <c r="O278" s="263"/>
      <c r="P278" s="263"/>
      <c r="Q278" s="263"/>
      <c r="R278" s="263"/>
      <c r="S278" s="263"/>
      <c r="T278" s="264"/>
      <c r="AT278" s="265" t="s">
        <v>189</v>
      </c>
      <c r="AU278" s="265" t="s">
        <v>86</v>
      </c>
      <c r="AV278" s="13" t="s">
        <v>129</v>
      </c>
      <c r="AW278" s="13" t="s">
        <v>33</v>
      </c>
      <c r="AX278" s="13" t="s">
        <v>84</v>
      </c>
      <c r="AY278" s="265" t="s">
        <v>122</v>
      </c>
    </row>
    <row r="279" s="1" customFormat="1" ht="48" customHeight="1">
      <c r="B279" s="37"/>
      <c r="C279" s="223" t="s">
        <v>281</v>
      </c>
      <c r="D279" s="223" t="s">
        <v>125</v>
      </c>
      <c r="E279" s="224" t="s">
        <v>418</v>
      </c>
      <c r="F279" s="225" t="s">
        <v>419</v>
      </c>
      <c r="G279" s="226" t="s">
        <v>196</v>
      </c>
      <c r="H279" s="227">
        <v>11.199999999999999</v>
      </c>
      <c r="I279" s="228"/>
      <c r="J279" s="229">
        <f>ROUND(I279*H279,2)</f>
        <v>0</v>
      </c>
      <c r="K279" s="225" t="s">
        <v>301</v>
      </c>
      <c r="L279" s="42"/>
      <c r="M279" s="230" t="s">
        <v>1</v>
      </c>
      <c r="N279" s="231" t="s">
        <v>41</v>
      </c>
      <c r="O279" s="85"/>
      <c r="P279" s="232">
        <f>O279*H279</f>
        <v>0</v>
      </c>
      <c r="Q279" s="232">
        <v>0</v>
      </c>
      <c r="R279" s="232">
        <f>Q279*H279</f>
        <v>0</v>
      </c>
      <c r="S279" s="232">
        <v>2.2000000000000002</v>
      </c>
      <c r="T279" s="233">
        <f>S279*H279</f>
        <v>24.640000000000001</v>
      </c>
      <c r="AR279" s="234" t="s">
        <v>129</v>
      </c>
      <c r="AT279" s="234" t="s">
        <v>125</v>
      </c>
      <c r="AU279" s="234" t="s">
        <v>86</v>
      </c>
      <c r="AY279" s="16" t="s">
        <v>122</v>
      </c>
      <c r="BE279" s="235">
        <f>IF(N279="základní",J279,0)</f>
        <v>0</v>
      </c>
      <c r="BF279" s="235">
        <f>IF(N279="snížená",J279,0)</f>
        <v>0</v>
      </c>
      <c r="BG279" s="235">
        <f>IF(N279="zákl. přenesená",J279,0)</f>
        <v>0</v>
      </c>
      <c r="BH279" s="235">
        <f>IF(N279="sníž. přenesená",J279,0)</f>
        <v>0</v>
      </c>
      <c r="BI279" s="235">
        <f>IF(N279="nulová",J279,0)</f>
        <v>0</v>
      </c>
      <c r="BJ279" s="16" t="s">
        <v>84</v>
      </c>
      <c r="BK279" s="235">
        <f>ROUND(I279*H279,2)</f>
        <v>0</v>
      </c>
      <c r="BL279" s="16" t="s">
        <v>129</v>
      </c>
      <c r="BM279" s="234" t="s">
        <v>420</v>
      </c>
    </row>
    <row r="280" s="12" customFormat="1">
      <c r="B280" s="244"/>
      <c r="C280" s="245"/>
      <c r="D280" s="236" t="s">
        <v>189</v>
      </c>
      <c r="E280" s="246" t="s">
        <v>1</v>
      </c>
      <c r="F280" s="247" t="s">
        <v>421</v>
      </c>
      <c r="G280" s="245"/>
      <c r="H280" s="248">
        <v>11.199999999999999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AT280" s="254" t="s">
        <v>189</v>
      </c>
      <c r="AU280" s="254" t="s">
        <v>86</v>
      </c>
      <c r="AV280" s="12" t="s">
        <v>86</v>
      </c>
      <c r="AW280" s="12" t="s">
        <v>33</v>
      </c>
      <c r="AX280" s="12" t="s">
        <v>76</v>
      </c>
      <c r="AY280" s="254" t="s">
        <v>122</v>
      </c>
    </row>
    <row r="281" s="13" customFormat="1">
      <c r="B281" s="255"/>
      <c r="C281" s="256"/>
      <c r="D281" s="236" t="s">
        <v>189</v>
      </c>
      <c r="E281" s="257" t="s">
        <v>1</v>
      </c>
      <c r="F281" s="258" t="s">
        <v>191</v>
      </c>
      <c r="G281" s="256"/>
      <c r="H281" s="259">
        <v>11.199999999999999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189</v>
      </c>
      <c r="AU281" s="265" t="s">
        <v>86</v>
      </c>
      <c r="AV281" s="13" t="s">
        <v>129</v>
      </c>
      <c r="AW281" s="13" t="s">
        <v>33</v>
      </c>
      <c r="AX281" s="13" t="s">
        <v>84</v>
      </c>
      <c r="AY281" s="265" t="s">
        <v>122</v>
      </c>
    </row>
    <row r="282" s="1" customFormat="1" ht="24" customHeight="1">
      <c r="B282" s="37"/>
      <c r="C282" s="223" t="s">
        <v>422</v>
      </c>
      <c r="D282" s="223" t="s">
        <v>125</v>
      </c>
      <c r="E282" s="224" t="s">
        <v>423</v>
      </c>
      <c r="F282" s="225" t="s">
        <v>424</v>
      </c>
      <c r="G282" s="226" t="s">
        <v>242</v>
      </c>
      <c r="H282" s="227">
        <v>6.7999999999999998</v>
      </c>
      <c r="I282" s="228"/>
      <c r="J282" s="229">
        <f>ROUND(I282*H282,2)</f>
        <v>0</v>
      </c>
      <c r="K282" s="225" t="s">
        <v>1</v>
      </c>
      <c r="L282" s="42"/>
      <c r="M282" s="230" t="s">
        <v>1</v>
      </c>
      <c r="N282" s="231" t="s">
        <v>41</v>
      </c>
      <c r="O282" s="85"/>
      <c r="P282" s="232">
        <f>O282*H282</f>
        <v>0</v>
      </c>
      <c r="Q282" s="232">
        <v>0</v>
      </c>
      <c r="R282" s="232">
        <f>Q282*H282</f>
        <v>0</v>
      </c>
      <c r="S282" s="232">
        <v>0</v>
      </c>
      <c r="T282" s="233">
        <f>S282*H282</f>
        <v>0</v>
      </c>
      <c r="AR282" s="234" t="s">
        <v>129</v>
      </c>
      <c r="AT282" s="234" t="s">
        <v>125</v>
      </c>
      <c r="AU282" s="234" t="s">
        <v>86</v>
      </c>
      <c r="AY282" s="16" t="s">
        <v>122</v>
      </c>
      <c r="BE282" s="235">
        <f>IF(N282="základní",J282,0)</f>
        <v>0</v>
      </c>
      <c r="BF282" s="235">
        <f>IF(N282="snížená",J282,0)</f>
        <v>0</v>
      </c>
      <c r="BG282" s="235">
        <f>IF(N282="zákl. přenesená",J282,0)</f>
        <v>0</v>
      </c>
      <c r="BH282" s="235">
        <f>IF(N282="sníž. přenesená",J282,0)</f>
        <v>0</v>
      </c>
      <c r="BI282" s="235">
        <f>IF(N282="nulová",J282,0)</f>
        <v>0</v>
      </c>
      <c r="BJ282" s="16" t="s">
        <v>84</v>
      </c>
      <c r="BK282" s="235">
        <f>ROUND(I282*H282,2)</f>
        <v>0</v>
      </c>
      <c r="BL282" s="16" t="s">
        <v>129</v>
      </c>
      <c r="BM282" s="234" t="s">
        <v>425</v>
      </c>
    </row>
    <row r="283" s="12" customFormat="1">
      <c r="B283" s="244"/>
      <c r="C283" s="245"/>
      <c r="D283" s="236" t="s">
        <v>189</v>
      </c>
      <c r="E283" s="246" t="s">
        <v>1</v>
      </c>
      <c r="F283" s="247" t="s">
        <v>387</v>
      </c>
      <c r="G283" s="245"/>
      <c r="H283" s="248">
        <v>6.7999999999999998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AT283" s="254" t="s">
        <v>189</v>
      </c>
      <c r="AU283" s="254" t="s">
        <v>86</v>
      </c>
      <c r="AV283" s="12" t="s">
        <v>86</v>
      </c>
      <c r="AW283" s="12" t="s">
        <v>33</v>
      </c>
      <c r="AX283" s="12" t="s">
        <v>76</v>
      </c>
      <c r="AY283" s="254" t="s">
        <v>122</v>
      </c>
    </row>
    <row r="284" s="13" customFormat="1">
      <c r="B284" s="255"/>
      <c r="C284" s="256"/>
      <c r="D284" s="236" t="s">
        <v>189</v>
      </c>
      <c r="E284" s="257" t="s">
        <v>1</v>
      </c>
      <c r="F284" s="258" t="s">
        <v>191</v>
      </c>
      <c r="G284" s="256"/>
      <c r="H284" s="259">
        <v>6.7999999999999998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AT284" s="265" t="s">
        <v>189</v>
      </c>
      <c r="AU284" s="265" t="s">
        <v>86</v>
      </c>
      <c r="AV284" s="13" t="s">
        <v>129</v>
      </c>
      <c r="AW284" s="13" t="s">
        <v>33</v>
      </c>
      <c r="AX284" s="13" t="s">
        <v>84</v>
      </c>
      <c r="AY284" s="265" t="s">
        <v>122</v>
      </c>
    </row>
    <row r="285" s="11" customFormat="1" ht="22.8" customHeight="1">
      <c r="B285" s="207"/>
      <c r="C285" s="208"/>
      <c r="D285" s="209" t="s">
        <v>75</v>
      </c>
      <c r="E285" s="221" t="s">
        <v>426</v>
      </c>
      <c r="F285" s="221" t="s">
        <v>427</v>
      </c>
      <c r="G285" s="208"/>
      <c r="H285" s="208"/>
      <c r="I285" s="211"/>
      <c r="J285" s="222">
        <f>BK285</f>
        <v>0</v>
      </c>
      <c r="K285" s="208"/>
      <c r="L285" s="213"/>
      <c r="M285" s="214"/>
      <c r="N285" s="215"/>
      <c r="O285" s="215"/>
      <c r="P285" s="216">
        <f>SUM(P286:P297)</f>
        <v>0</v>
      </c>
      <c r="Q285" s="215"/>
      <c r="R285" s="216">
        <f>SUM(R286:R297)</f>
        <v>0</v>
      </c>
      <c r="S285" s="215"/>
      <c r="T285" s="217">
        <f>SUM(T286:T297)</f>
        <v>0</v>
      </c>
      <c r="AR285" s="218" t="s">
        <v>84</v>
      </c>
      <c r="AT285" s="219" t="s">
        <v>75</v>
      </c>
      <c r="AU285" s="219" t="s">
        <v>84</v>
      </c>
      <c r="AY285" s="218" t="s">
        <v>122</v>
      </c>
      <c r="BK285" s="220">
        <f>SUM(BK286:BK297)</f>
        <v>0</v>
      </c>
    </row>
    <row r="286" s="1" customFormat="1" ht="24" customHeight="1">
      <c r="B286" s="37"/>
      <c r="C286" s="223" t="s">
        <v>285</v>
      </c>
      <c r="D286" s="223" t="s">
        <v>125</v>
      </c>
      <c r="E286" s="224" t="s">
        <v>428</v>
      </c>
      <c r="F286" s="225" t="s">
        <v>429</v>
      </c>
      <c r="G286" s="226" t="s">
        <v>217</v>
      </c>
      <c r="H286" s="227">
        <v>1069.568</v>
      </c>
      <c r="I286" s="228"/>
      <c r="J286" s="229">
        <f>ROUND(I286*H286,2)</f>
        <v>0</v>
      </c>
      <c r="K286" s="225" t="s">
        <v>1</v>
      </c>
      <c r="L286" s="42"/>
      <c r="M286" s="230" t="s">
        <v>1</v>
      </c>
      <c r="N286" s="231" t="s">
        <v>41</v>
      </c>
      <c r="O286" s="85"/>
      <c r="P286" s="232">
        <f>O286*H286</f>
        <v>0</v>
      </c>
      <c r="Q286" s="232">
        <v>0</v>
      </c>
      <c r="R286" s="232">
        <f>Q286*H286</f>
        <v>0</v>
      </c>
      <c r="S286" s="232">
        <v>0</v>
      </c>
      <c r="T286" s="233">
        <f>S286*H286</f>
        <v>0</v>
      </c>
      <c r="AR286" s="234" t="s">
        <v>129</v>
      </c>
      <c r="AT286" s="234" t="s">
        <v>125</v>
      </c>
      <c r="AU286" s="234" t="s">
        <v>86</v>
      </c>
      <c r="AY286" s="16" t="s">
        <v>122</v>
      </c>
      <c r="BE286" s="235">
        <f>IF(N286="základní",J286,0)</f>
        <v>0</v>
      </c>
      <c r="BF286" s="235">
        <f>IF(N286="snížená",J286,0)</f>
        <v>0</v>
      </c>
      <c r="BG286" s="235">
        <f>IF(N286="zákl. přenesená",J286,0)</f>
        <v>0</v>
      </c>
      <c r="BH286" s="235">
        <f>IF(N286="sníž. přenesená",J286,0)</f>
        <v>0</v>
      </c>
      <c r="BI286" s="235">
        <f>IF(N286="nulová",J286,0)</f>
        <v>0</v>
      </c>
      <c r="BJ286" s="16" t="s">
        <v>84</v>
      </c>
      <c r="BK286" s="235">
        <f>ROUND(I286*H286,2)</f>
        <v>0</v>
      </c>
      <c r="BL286" s="16" t="s">
        <v>129</v>
      </c>
      <c r="BM286" s="234" t="s">
        <v>430</v>
      </c>
    </row>
    <row r="287" s="1" customFormat="1">
      <c r="B287" s="37"/>
      <c r="C287" s="38"/>
      <c r="D287" s="236" t="s">
        <v>130</v>
      </c>
      <c r="E287" s="38"/>
      <c r="F287" s="237" t="s">
        <v>431</v>
      </c>
      <c r="G287" s="38"/>
      <c r="H287" s="38"/>
      <c r="I287" s="138"/>
      <c r="J287" s="38"/>
      <c r="K287" s="38"/>
      <c r="L287" s="42"/>
      <c r="M287" s="238"/>
      <c r="N287" s="85"/>
      <c r="O287" s="85"/>
      <c r="P287" s="85"/>
      <c r="Q287" s="85"/>
      <c r="R287" s="85"/>
      <c r="S287" s="85"/>
      <c r="T287" s="86"/>
      <c r="AT287" s="16" t="s">
        <v>130</v>
      </c>
      <c r="AU287" s="16" t="s">
        <v>86</v>
      </c>
    </row>
    <row r="288" s="1" customFormat="1" ht="16.5" customHeight="1">
      <c r="B288" s="37"/>
      <c r="C288" s="223" t="s">
        <v>432</v>
      </c>
      <c r="D288" s="223" t="s">
        <v>125</v>
      </c>
      <c r="E288" s="224" t="s">
        <v>433</v>
      </c>
      <c r="F288" s="225" t="s">
        <v>434</v>
      </c>
      <c r="G288" s="226" t="s">
        <v>217</v>
      </c>
      <c r="H288" s="227">
        <v>10695.68</v>
      </c>
      <c r="I288" s="228"/>
      <c r="J288" s="229">
        <f>ROUND(I288*H288,2)</f>
        <v>0</v>
      </c>
      <c r="K288" s="225" t="s">
        <v>1</v>
      </c>
      <c r="L288" s="42"/>
      <c r="M288" s="230" t="s">
        <v>1</v>
      </c>
      <c r="N288" s="231" t="s">
        <v>41</v>
      </c>
      <c r="O288" s="85"/>
      <c r="P288" s="232">
        <f>O288*H288</f>
        <v>0</v>
      </c>
      <c r="Q288" s="232">
        <v>0</v>
      </c>
      <c r="R288" s="232">
        <f>Q288*H288</f>
        <v>0</v>
      </c>
      <c r="S288" s="232">
        <v>0</v>
      </c>
      <c r="T288" s="233">
        <f>S288*H288</f>
        <v>0</v>
      </c>
      <c r="AR288" s="234" t="s">
        <v>129</v>
      </c>
      <c r="AT288" s="234" t="s">
        <v>125</v>
      </c>
      <c r="AU288" s="234" t="s">
        <v>86</v>
      </c>
      <c r="AY288" s="16" t="s">
        <v>122</v>
      </c>
      <c r="BE288" s="235">
        <f>IF(N288="základní",J288,0)</f>
        <v>0</v>
      </c>
      <c r="BF288" s="235">
        <f>IF(N288="snížená",J288,0)</f>
        <v>0</v>
      </c>
      <c r="BG288" s="235">
        <f>IF(N288="zákl. přenesená",J288,0)</f>
        <v>0</v>
      </c>
      <c r="BH288" s="235">
        <f>IF(N288="sníž. přenesená",J288,0)</f>
        <v>0</v>
      </c>
      <c r="BI288" s="235">
        <f>IF(N288="nulová",J288,0)</f>
        <v>0</v>
      </c>
      <c r="BJ288" s="16" t="s">
        <v>84</v>
      </c>
      <c r="BK288" s="235">
        <f>ROUND(I288*H288,2)</f>
        <v>0</v>
      </c>
      <c r="BL288" s="16" t="s">
        <v>129</v>
      </c>
      <c r="BM288" s="234" t="s">
        <v>435</v>
      </c>
    </row>
    <row r="289" s="1" customFormat="1">
      <c r="B289" s="37"/>
      <c r="C289" s="38"/>
      <c r="D289" s="236" t="s">
        <v>130</v>
      </c>
      <c r="E289" s="38"/>
      <c r="F289" s="237" t="s">
        <v>436</v>
      </c>
      <c r="G289" s="38"/>
      <c r="H289" s="38"/>
      <c r="I289" s="138"/>
      <c r="J289" s="38"/>
      <c r="K289" s="38"/>
      <c r="L289" s="42"/>
      <c r="M289" s="238"/>
      <c r="N289" s="85"/>
      <c r="O289" s="85"/>
      <c r="P289" s="85"/>
      <c r="Q289" s="85"/>
      <c r="R289" s="85"/>
      <c r="S289" s="85"/>
      <c r="T289" s="86"/>
      <c r="AT289" s="16" t="s">
        <v>130</v>
      </c>
      <c r="AU289" s="16" t="s">
        <v>86</v>
      </c>
    </row>
    <row r="290" s="12" customFormat="1">
      <c r="B290" s="244"/>
      <c r="C290" s="245"/>
      <c r="D290" s="236" t="s">
        <v>189</v>
      </c>
      <c r="E290" s="246" t="s">
        <v>1</v>
      </c>
      <c r="F290" s="247" t="s">
        <v>437</v>
      </c>
      <c r="G290" s="245"/>
      <c r="H290" s="248">
        <v>10695.68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AT290" s="254" t="s">
        <v>189</v>
      </c>
      <c r="AU290" s="254" t="s">
        <v>86</v>
      </c>
      <c r="AV290" s="12" t="s">
        <v>86</v>
      </c>
      <c r="AW290" s="12" t="s">
        <v>33</v>
      </c>
      <c r="AX290" s="12" t="s">
        <v>76</v>
      </c>
      <c r="AY290" s="254" t="s">
        <v>122</v>
      </c>
    </row>
    <row r="291" s="13" customFormat="1">
      <c r="B291" s="255"/>
      <c r="C291" s="256"/>
      <c r="D291" s="236" t="s">
        <v>189</v>
      </c>
      <c r="E291" s="257" t="s">
        <v>1</v>
      </c>
      <c r="F291" s="258" t="s">
        <v>191</v>
      </c>
      <c r="G291" s="256"/>
      <c r="H291" s="259">
        <v>10695.68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AT291" s="265" t="s">
        <v>189</v>
      </c>
      <c r="AU291" s="265" t="s">
        <v>86</v>
      </c>
      <c r="AV291" s="13" t="s">
        <v>129</v>
      </c>
      <c r="AW291" s="13" t="s">
        <v>33</v>
      </c>
      <c r="AX291" s="13" t="s">
        <v>84</v>
      </c>
      <c r="AY291" s="265" t="s">
        <v>122</v>
      </c>
    </row>
    <row r="292" s="1" customFormat="1" ht="16.5" customHeight="1">
      <c r="B292" s="37"/>
      <c r="C292" s="269" t="s">
        <v>291</v>
      </c>
      <c r="D292" s="269" t="s">
        <v>270</v>
      </c>
      <c r="E292" s="270" t="s">
        <v>438</v>
      </c>
      <c r="F292" s="271" t="s">
        <v>439</v>
      </c>
      <c r="G292" s="272" t="s">
        <v>217</v>
      </c>
      <c r="H292" s="273">
        <v>615.96799999999996</v>
      </c>
      <c r="I292" s="274"/>
      <c r="J292" s="275">
        <f>ROUND(I292*H292,2)</f>
        <v>0</v>
      </c>
      <c r="K292" s="271" t="s">
        <v>1</v>
      </c>
      <c r="L292" s="276"/>
      <c r="M292" s="277" t="s">
        <v>1</v>
      </c>
      <c r="N292" s="278" t="s">
        <v>41</v>
      </c>
      <c r="O292" s="85"/>
      <c r="P292" s="232">
        <f>O292*H292</f>
        <v>0</v>
      </c>
      <c r="Q292" s="232">
        <v>0</v>
      </c>
      <c r="R292" s="232">
        <f>Q292*H292</f>
        <v>0</v>
      </c>
      <c r="S292" s="232">
        <v>0</v>
      </c>
      <c r="T292" s="233">
        <f>S292*H292</f>
        <v>0</v>
      </c>
      <c r="AR292" s="234" t="s">
        <v>143</v>
      </c>
      <c r="AT292" s="234" t="s">
        <v>270</v>
      </c>
      <c r="AU292" s="234" t="s">
        <v>86</v>
      </c>
      <c r="AY292" s="16" t="s">
        <v>122</v>
      </c>
      <c r="BE292" s="235">
        <f>IF(N292="základní",J292,0)</f>
        <v>0</v>
      </c>
      <c r="BF292" s="235">
        <f>IF(N292="snížená",J292,0)</f>
        <v>0</v>
      </c>
      <c r="BG292" s="235">
        <f>IF(N292="zákl. přenesená",J292,0)</f>
        <v>0</v>
      </c>
      <c r="BH292" s="235">
        <f>IF(N292="sníž. přenesená",J292,0)</f>
        <v>0</v>
      </c>
      <c r="BI292" s="235">
        <f>IF(N292="nulová",J292,0)</f>
        <v>0</v>
      </c>
      <c r="BJ292" s="16" t="s">
        <v>84</v>
      </c>
      <c r="BK292" s="235">
        <f>ROUND(I292*H292,2)</f>
        <v>0</v>
      </c>
      <c r="BL292" s="16" t="s">
        <v>129</v>
      </c>
      <c r="BM292" s="234" t="s">
        <v>440</v>
      </c>
    </row>
    <row r="293" s="12" customFormat="1">
      <c r="B293" s="244"/>
      <c r="C293" s="245"/>
      <c r="D293" s="236" t="s">
        <v>189</v>
      </c>
      <c r="E293" s="246" t="s">
        <v>1</v>
      </c>
      <c r="F293" s="247" t="s">
        <v>441</v>
      </c>
      <c r="G293" s="245"/>
      <c r="H293" s="248">
        <v>615.96799999999996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AT293" s="254" t="s">
        <v>189</v>
      </c>
      <c r="AU293" s="254" t="s">
        <v>86</v>
      </c>
      <c r="AV293" s="12" t="s">
        <v>86</v>
      </c>
      <c r="AW293" s="12" t="s">
        <v>33</v>
      </c>
      <c r="AX293" s="12" t="s">
        <v>76</v>
      </c>
      <c r="AY293" s="254" t="s">
        <v>122</v>
      </c>
    </row>
    <row r="294" s="13" customFormat="1">
      <c r="B294" s="255"/>
      <c r="C294" s="256"/>
      <c r="D294" s="236" t="s">
        <v>189</v>
      </c>
      <c r="E294" s="257" t="s">
        <v>1</v>
      </c>
      <c r="F294" s="258" t="s">
        <v>191</v>
      </c>
      <c r="G294" s="256"/>
      <c r="H294" s="259">
        <v>615.96799999999996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AT294" s="265" t="s">
        <v>189</v>
      </c>
      <c r="AU294" s="265" t="s">
        <v>86</v>
      </c>
      <c r="AV294" s="13" t="s">
        <v>129</v>
      </c>
      <c r="AW294" s="13" t="s">
        <v>33</v>
      </c>
      <c r="AX294" s="13" t="s">
        <v>84</v>
      </c>
      <c r="AY294" s="265" t="s">
        <v>122</v>
      </c>
    </row>
    <row r="295" s="1" customFormat="1" ht="16.5" customHeight="1">
      <c r="B295" s="37"/>
      <c r="C295" s="269" t="s">
        <v>442</v>
      </c>
      <c r="D295" s="269" t="s">
        <v>270</v>
      </c>
      <c r="E295" s="270" t="s">
        <v>443</v>
      </c>
      <c r="F295" s="271" t="s">
        <v>444</v>
      </c>
      <c r="G295" s="272" t="s">
        <v>217</v>
      </c>
      <c r="H295" s="273">
        <v>453.60000000000002</v>
      </c>
      <c r="I295" s="274"/>
      <c r="J295" s="275">
        <f>ROUND(I295*H295,2)</f>
        <v>0</v>
      </c>
      <c r="K295" s="271" t="s">
        <v>1</v>
      </c>
      <c r="L295" s="276"/>
      <c r="M295" s="277" t="s">
        <v>1</v>
      </c>
      <c r="N295" s="278" t="s">
        <v>41</v>
      </c>
      <c r="O295" s="85"/>
      <c r="P295" s="232">
        <f>O295*H295</f>
        <v>0</v>
      </c>
      <c r="Q295" s="232">
        <v>0</v>
      </c>
      <c r="R295" s="232">
        <f>Q295*H295</f>
        <v>0</v>
      </c>
      <c r="S295" s="232">
        <v>0</v>
      </c>
      <c r="T295" s="233">
        <f>S295*H295</f>
        <v>0</v>
      </c>
      <c r="AR295" s="234" t="s">
        <v>143</v>
      </c>
      <c r="AT295" s="234" t="s">
        <v>270</v>
      </c>
      <c r="AU295" s="234" t="s">
        <v>86</v>
      </c>
      <c r="AY295" s="16" t="s">
        <v>122</v>
      </c>
      <c r="BE295" s="235">
        <f>IF(N295="základní",J295,0)</f>
        <v>0</v>
      </c>
      <c r="BF295" s="235">
        <f>IF(N295="snížená",J295,0)</f>
        <v>0</v>
      </c>
      <c r="BG295" s="235">
        <f>IF(N295="zákl. přenesená",J295,0)</f>
        <v>0</v>
      </c>
      <c r="BH295" s="235">
        <f>IF(N295="sníž. přenesená",J295,0)</f>
        <v>0</v>
      </c>
      <c r="BI295" s="235">
        <f>IF(N295="nulová",J295,0)</f>
        <v>0</v>
      </c>
      <c r="BJ295" s="16" t="s">
        <v>84</v>
      </c>
      <c r="BK295" s="235">
        <f>ROUND(I295*H295,2)</f>
        <v>0</v>
      </c>
      <c r="BL295" s="16" t="s">
        <v>129</v>
      </c>
      <c r="BM295" s="234" t="s">
        <v>445</v>
      </c>
    </row>
    <row r="296" s="12" customFormat="1">
      <c r="B296" s="244"/>
      <c r="C296" s="245"/>
      <c r="D296" s="236" t="s">
        <v>189</v>
      </c>
      <c r="E296" s="246" t="s">
        <v>1</v>
      </c>
      <c r="F296" s="247" t="s">
        <v>446</v>
      </c>
      <c r="G296" s="245"/>
      <c r="H296" s="248">
        <v>453.60000000000002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AT296" s="254" t="s">
        <v>189</v>
      </c>
      <c r="AU296" s="254" t="s">
        <v>86</v>
      </c>
      <c r="AV296" s="12" t="s">
        <v>86</v>
      </c>
      <c r="AW296" s="12" t="s">
        <v>33</v>
      </c>
      <c r="AX296" s="12" t="s">
        <v>76</v>
      </c>
      <c r="AY296" s="254" t="s">
        <v>122</v>
      </c>
    </row>
    <row r="297" s="13" customFormat="1">
      <c r="B297" s="255"/>
      <c r="C297" s="256"/>
      <c r="D297" s="236" t="s">
        <v>189</v>
      </c>
      <c r="E297" s="257" t="s">
        <v>1</v>
      </c>
      <c r="F297" s="258" t="s">
        <v>191</v>
      </c>
      <c r="G297" s="256"/>
      <c r="H297" s="259">
        <v>453.60000000000002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AT297" s="265" t="s">
        <v>189</v>
      </c>
      <c r="AU297" s="265" t="s">
        <v>86</v>
      </c>
      <c r="AV297" s="13" t="s">
        <v>129</v>
      </c>
      <c r="AW297" s="13" t="s">
        <v>33</v>
      </c>
      <c r="AX297" s="13" t="s">
        <v>84</v>
      </c>
      <c r="AY297" s="265" t="s">
        <v>122</v>
      </c>
    </row>
    <row r="298" s="11" customFormat="1" ht="22.8" customHeight="1">
      <c r="B298" s="207"/>
      <c r="C298" s="208"/>
      <c r="D298" s="209" t="s">
        <v>75</v>
      </c>
      <c r="E298" s="221" t="s">
        <v>447</v>
      </c>
      <c r="F298" s="221" t="s">
        <v>448</v>
      </c>
      <c r="G298" s="208"/>
      <c r="H298" s="208"/>
      <c r="I298" s="211"/>
      <c r="J298" s="222">
        <f>BK298</f>
        <v>0</v>
      </c>
      <c r="K298" s="208"/>
      <c r="L298" s="213"/>
      <c r="M298" s="214"/>
      <c r="N298" s="215"/>
      <c r="O298" s="215"/>
      <c r="P298" s="216">
        <f>P299</f>
        <v>0</v>
      </c>
      <c r="Q298" s="215"/>
      <c r="R298" s="216">
        <f>R299</f>
        <v>0</v>
      </c>
      <c r="S298" s="215"/>
      <c r="T298" s="217">
        <f>T299</f>
        <v>0</v>
      </c>
      <c r="AR298" s="218" t="s">
        <v>84</v>
      </c>
      <c r="AT298" s="219" t="s">
        <v>75</v>
      </c>
      <c r="AU298" s="219" t="s">
        <v>84</v>
      </c>
      <c r="AY298" s="218" t="s">
        <v>122</v>
      </c>
      <c r="BK298" s="220">
        <f>BK299</f>
        <v>0</v>
      </c>
    </row>
    <row r="299" s="1" customFormat="1" ht="16.5" customHeight="1">
      <c r="B299" s="37"/>
      <c r="C299" s="223" t="s">
        <v>295</v>
      </c>
      <c r="D299" s="223" t="s">
        <v>125</v>
      </c>
      <c r="E299" s="224" t="s">
        <v>449</v>
      </c>
      <c r="F299" s="225" t="s">
        <v>450</v>
      </c>
      <c r="G299" s="226" t="s">
        <v>217</v>
      </c>
      <c r="H299" s="227">
        <v>1015.856</v>
      </c>
      <c r="I299" s="228"/>
      <c r="J299" s="229">
        <f>ROUND(I299*H299,2)</f>
        <v>0</v>
      </c>
      <c r="K299" s="225" t="s">
        <v>1</v>
      </c>
      <c r="L299" s="42"/>
      <c r="M299" s="230" t="s">
        <v>1</v>
      </c>
      <c r="N299" s="231" t="s">
        <v>41</v>
      </c>
      <c r="O299" s="85"/>
      <c r="P299" s="232">
        <f>O299*H299</f>
        <v>0</v>
      </c>
      <c r="Q299" s="232">
        <v>0</v>
      </c>
      <c r="R299" s="232">
        <f>Q299*H299</f>
        <v>0</v>
      </c>
      <c r="S299" s="232">
        <v>0</v>
      </c>
      <c r="T299" s="233">
        <f>S299*H299</f>
        <v>0</v>
      </c>
      <c r="AR299" s="234" t="s">
        <v>129</v>
      </c>
      <c r="AT299" s="234" t="s">
        <v>125</v>
      </c>
      <c r="AU299" s="234" t="s">
        <v>86</v>
      </c>
      <c r="AY299" s="16" t="s">
        <v>122</v>
      </c>
      <c r="BE299" s="235">
        <f>IF(N299="základní",J299,0)</f>
        <v>0</v>
      </c>
      <c r="BF299" s="235">
        <f>IF(N299="snížená",J299,0)</f>
        <v>0</v>
      </c>
      <c r="BG299" s="235">
        <f>IF(N299="zákl. přenesená",J299,0)</f>
        <v>0</v>
      </c>
      <c r="BH299" s="235">
        <f>IF(N299="sníž. přenesená",J299,0)</f>
        <v>0</v>
      </c>
      <c r="BI299" s="235">
        <f>IF(N299="nulová",J299,0)</f>
        <v>0</v>
      </c>
      <c r="BJ299" s="16" t="s">
        <v>84</v>
      </c>
      <c r="BK299" s="235">
        <f>ROUND(I299*H299,2)</f>
        <v>0</v>
      </c>
      <c r="BL299" s="16" t="s">
        <v>129</v>
      </c>
      <c r="BM299" s="234" t="s">
        <v>451</v>
      </c>
    </row>
    <row r="300" s="11" customFormat="1" ht="25.92" customHeight="1">
      <c r="B300" s="207"/>
      <c r="C300" s="208"/>
      <c r="D300" s="209" t="s">
        <v>75</v>
      </c>
      <c r="E300" s="210" t="s">
        <v>452</v>
      </c>
      <c r="F300" s="210" t="s">
        <v>453</v>
      </c>
      <c r="G300" s="208"/>
      <c r="H300" s="208"/>
      <c r="I300" s="211"/>
      <c r="J300" s="212">
        <f>BK300</f>
        <v>0</v>
      </c>
      <c r="K300" s="208"/>
      <c r="L300" s="213"/>
      <c r="M300" s="214"/>
      <c r="N300" s="215"/>
      <c r="O300" s="215"/>
      <c r="P300" s="216">
        <f>P301</f>
        <v>0</v>
      </c>
      <c r="Q300" s="215"/>
      <c r="R300" s="216">
        <f>R301</f>
        <v>0</v>
      </c>
      <c r="S300" s="215"/>
      <c r="T300" s="217">
        <f>T301</f>
        <v>0</v>
      </c>
      <c r="AR300" s="218" t="s">
        <v>86</v>
      </c>
      <c r="AT300" s="219" t="s">
        <v>75</v>
      </c>
      <c r="AU300" s="219" t="s">
        <v>76</v>
      </c>
      <c r="AY300" s="218" t="s">
        <v>122</v>
      </c>
      <c r="BK300" s="220">
        <f>BK301</f>
        <v>0</v>
      </c>
    </row>
    <row r="301" s="11" customFormat="1" ht="22.8" customHeight="1">
      <c r="B301" s="207"/>
      <c r="C301" s="208"/>
      <c r="D301" s="209" t="s">
        <v>75</v>
      </c>
      <c r="E301" s="221" t="s">
        <v>454</v>
      </c>
      <c r="F301" s="221" t="s">
        <v>455</v>
      </c>
      <c r="G301" s="208"/>
      <c r="H301" s="208"/>
      <c r="I301" s="211"/>
      <c r="J301" s="222">
        <f>BK301</f>
        <v>0</v>
      </c>
      <c r="K301" s="208"/>
      <c r="L301" s="213"/>
      <c r="M301" s="214"/>
      <c r="N301" s="215"/>
      <c r="O301" s="215"/>
      <c r="P301" s="216">
        <f>SUM(P302:P323)</f>
        <v>0</v>
      </c>
      <c r="Q301" s="215"/>
      <c r="R301" s="216">
        <f>SUM(R302:R323)</f>
        <v>0</v>
      </c>
      <c r="S301" s="215"/>
      <c r="T301" s="217">
        <f>SUM(T302:T323)</f>
        <v>0</v>
      </c>
      <c r="AR301" s="218" t="s">
        <v>86</v>
      </c>
      <c r="AT301" s="219" t="s">
        <v>75</v>
      </c>
      <c r="AU301" s="219" t="s">
        <v>84</v>
      </c>
      <c r="AY301" s="218" t="s">
        <v>122</v>
      </c>
      <c r="BK301" s="220">
        <f>SUM(BK302:BK323)</f>
        <v>0</v>
      </c>
    </row>
    <row r="302" s="1" customFormat="1" ht="24" customHeight="1">
      <c r="B302" s="37"/>
      <c r="C302" s="223" t="s">
        <v>456</v>
      </c>
      <c r="D302" s="223" t="s">
        <v>125</v>
      </c>
      <c r="E302" s="224" t="s">
        <v>457</v>
      </c>
      <c r="F302" s="225" t="s">
        <v>458</v>
      </c>
      <c r="G302" s="226" t="s">
        <v>267</v>
      </c>
      <c r="H302" s="227">
        <v>43.009999999999998</v>
      </c>
      <c r="I302" s="228"/>
      <c r="J302" s="229">
        <f>ROUND(I302*H302,2)</f>
        <v>0</v>
      </c>
      <c r="K302" s="225" t="s">
        <v>1</v>
      </c>
      <c r="L302" s="42"/>
      <c r="M302" s="230" t="s">
        <v>1</v>
      </c>
      <c r="N302" s="231" t="s">
        <v>41</v>
      </c>
      <c r="O302" s="85"/>
      <c r="P302" s="232">
        <f>O302*H302</f>
        <v>0</v>
      </c>
      <c r="Q302" s="232">
        <v>0</v>
      </c>
      <c r="R302" s="232">
        <f>Q302*H302</f>
        <v>0</v>
      </c>
      <c r="S302" s="232">
        <v>0</v>
      </c>
      <c r="T302" s="233">
        <f>S302*H302</f>
        <v>0</v>
      </c>
      <c r="AR302" s="234" t="s">
        <v>161</v>
      </c>
      <c r="AT302" s="234" t="s">
        <v>125</v>
      </c>
      <c r="AU302" s="234" t="s">
        <v>86</v>
      </c>
      <c r="AY302" s="16" t="s">
        <v>122</v>
      </c>
      <c r="BE302" s="235">
        <f>IF(N302="základní",J302,0)</f>
        <v>0</v>
      </c>
      <c r="BF302" s="235">
        <f>IF(N302="snížená",J302,0)</f>
        <v>0</v>
      </c>
      <c r="BG302" s="235">
        <f>IF(N302="zákl. přenesená",J302,0)</f>
        <v>0</v>
      </c>
      <c r="BH302" s="235">
        <f>IF(N302="sníž. přenesená",J302,0)</f>
        <v>0</v>
      </c>
      <c r="BI302" s="235">
        <f>IF(N302="nulová",J302,0)</f>
        <v>0</v>
      </c>
      <c r="BJ302" s="16" t="s">
        <v>84</v>
      </c>
      <c r="BK302" s="235">
        <f>ROUND(I302*H302,2)</f>
        <v>0</v>
      </c>
      <c r="BL302" s="16" t="s">
        <v>161</v>
      </c>
      <c r="BM302" s="234" t="s">
        <v>459</v>
      </c>
    </row>
    <row r="303" s="1" customFormat="1">
      <c r="B303" s="37"/>
      <c r="C303" s="38"/>
      <c r="D303" s="236" t="s">
        <v>130</v>
      </c>
      <c r="E303" s="38"/>
      <c r="F303" s="237" t="s">
        <v>460</v>
      </c>
      <c r="G303" s="38"/>
      <c r="H303" s="38"/>
      <c r="I303" s="138"/>
      <c r="J303" s="38"/>
      <c r="K303" s="38"/>
      <c r="L303" s="42"/>
      <c r="M303" s="238"/>
      <c r="N303" s="85"/>
      <c r="O303" s="85"/>
      <c r="P303" s="85"/>
      <c r="Q303" s="85"/>
      <c r="R303" s="85"/>
      <c r="S303" s="85"/>
      <c r="T303" s="86"/>
      <c r="AT303" s="16" t="s">
        <v>130</v>
      </c>
      <c r="AU303" s="16" t="s">
        <v>86</v>
      </c>
    </row>
    <row r="304" s="12" customFormat="1">
      <c r="B304" s="244"/>
      <c r="C304" s="245"/>
      <c r="D304" s="236" t="s">
        <v>189</v>
      </c>
      <c r="E304" s="246" t="s">
        <v>1</v>
      </c>
      <c r="F304" s="247" t="s">
        <v>394</v>
      </c>
      <c r="G304" s="245"/>
      <c r="H304" s="248">
        <v>27.609999999999999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AT304" s="254" t="s">
        <v>189</v>
      </c>
      <c r="AU304" s="254" t="s">
        <v>86</v>
      </c>
      <c r="AV304" s="12" t="s">
        <v>86</v>
      </c>
      <c r="AW304" s="12" t="s">
        <v>33</v>
      </c>
      <c r="AX304" s="12" t="s">
        <v>76</v>
      </c>
      <c r="AY304" s="254" t="s">
        <v>122</v>
      </c>
    </row>
    <row r="305" s="14" customFormat="1">
      <c r="B305" s="279"/>
      <c r="C305" s="280"/>
      <c r="D305" s="236" t="s">
        <v>189</v>
      </c>
      <c r="E305" s="281" t="s">
        <v>1</v>
      </c>
      <c r="F305" s="282" t="s">
        <v>395</v>
      </c>
      <c r="G305" s="280"/>
      <c r="H305" s="283">
        <v>27.609999999999999</v>
      </c>
      <c r="I305" s="284"/>
      <c r="J305" s="280"/>
      <c r="K305" s="280"/>
      <c r="L305" s="285"/>
      <c r="M305" s="286"/>
      <c r="N305" s="287"/>
      <c r="O305" s="287"/>
      <c r="P305" s="287"/>
      <c r="Q305" s="287"/>
      <c r="R305" s="287"/>
      <c r="S305" s="287"/>
      <c r="T305" s="288"/>
      <c r="AT305" s="289" t="s">
        <v>189</v>
      </c>
      <c r="AU305" s="289" t="s">
        <v>86</v>
      </c>
      <c r="AV305" s="14" t="s">
        <v>135</v>
      </c>
      <c r="AW305" s="14" t="s">
        <v>33</v>
      </c>
      <c r="AX305" s="14" t="s">
        <v>76</v>
      </c>
      <c r="AY305" s="289" t="s">
        <v>122</v>
      </c>
    </row>
    <row r="306" s="12" customFormat="1">
      <c r="B306" s="244"/>
      <c r="C306" s="245"/>
      <c r="D306" s="236" t="s">
        <v>189</v>
      </c>
      <c r="E306" s="246" t="s">
        <v>1</v>
      </c>
      <c r="F306" s="247" t="s">
        <v>396</v>
      </c>
      <c r="G306" s="245"/>
      <c r="H306" s="248">
        <v>15.4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AT306" s="254" t="s">
        <v>189</v>
      </c>
      <c r="AU306" s="254" t="s">
        <v>86</v>
      </c>
      <c r="AV306" s="12" t="s">
        <v>86</v>
      </c>
      <c r="AW306" s="12" t="s">
        <v>33</v>
      </c>
      <c r="AX306" s="12" t="s">
        <v>76</v>
      </c>
      <c r="AY306" s="254" t="s">
        <v>122</v>
      </c>
    </row>
    <row r="307" s="14" customFormat="1">
      <c r="B307" s="279"/>
      <c r="C307" s="280"/>
      <c r="D307" s="236" t="s">
        <v>189</v>
      </c>
      <c r="E307" s="281" t="s">
        <v>1</v>
      </c>
      <c r="F307" s="282" t="s">
        <v>395</v>
      </c>
      <c r="G307" s="280"/>
      <c r="H307" s="283">
        <v>15.4</v>
      </c>
      <c r="I307" s="284"/>
      <c r="J307" s="280"/>
      <c r="K307" s="280"/>
      <c r="L307" s="285"/>
      <c r="M307" s="286"/>
      <c r="N307" s="287"/>
      <c r="O307" s="287"/>
      <c r="P307" s="287"/>
      <c r="Q307" s="287"/>
      <c r="R307" s="287"/>
      <c r="S307" s="287"/>
      <c r="T307" s="288"/>
      <c r="AT307" s="289" t="s">
        <v>189</v>
      </c>
      <c r="AU307" s="289" t="s">
        <v>86</v>
      </c>
      <c r="AV307" s="14" t="s">
        <v>135</v>
      </c>
      <c r="AW307" s="14" t="s">
        <v>33</v>
      </c>
      <c r="AX307" s="14" t="s">
        <v>76</v>
      </c>
      <c r="AY307" s="289" t="s">
        <v>122</v>
      </c>
    </row>
    <row r="308" s="13" customFormat="1">
      <c r="B308" s="255"/>
      <c r="C308" s="256"/>
      <c r="D308" s="236" t="s">
        <v>189</v>
      </c>
      <c r="E308" s="257" t="s">
        <v>1</v>
      </c>
      <c r="F308" s="258" t="s">
        <v>191</v>
      </c>
      <c r="G308" s="256"/>
      <c r="H308" s="259">
        <v>43.009999999999998</v>
      </c>
      <c r="I308" s="260"/>
      <c r="J308" s="256"/>
      <c r="K308" s="256"/>
      <c r="L308" s="261"/>
      <c r="M308" s="262"/>
      <c r="N308" s="263"/>
      <c r="O308" s="263"/>
      <c r="P308" s="263"/>
      <c r="Q308" s="263"/>
      <c r="R308" s="263"/>
      <c r="S308" s="263"/>
      <c r="T308" s="264"/>
      <c r="AT308" s="265" t="s">
        <v>189</v>
      </c>
      <c r="AU308" s="265" t="s">
        <v>86</v>
      </c>
      <c r="AV308" s="13" t="s">
        <v>129</v>
      </c>
      <c r="AW308" s="13" t="s">
        <v>33</v>
      </c>
      <c r="AX308" s="13" t="s">
        <v>84</v>
      </c>
      <c r="AY308" s="265" t="s">
        <v>122</v>
      </c>
    </row>
    <row r="309" s="1" customFormat="1" ht="16.5" customHeight="1">
      <c r="B309" s="37"/>
      <c r="C309" s="269" t="s">
        <v>302</v>
      </c>
      <c r="D309" s="269" t="s">
        <v>270</v>
      </c>
      <c r="E309" s="270" t="s">
        <v>461</v>
      </c>
      <c r="F309" s="271" t="s">
        <v>462</v>
      </c>
      <c r="G309" s="272" t="s">
        <v>217</v>
      </c>
      <c r="H309" s="273">
        <v>0.014999999999999999</v>
      </c>
      <c r="I309" s="274"/>
      <c r="J309" s="275">
        <f>ROUND(I309*H309,2)</f>
        <v>0</v>
      </c>
      <c r="K309" s="271" t="s">
        <v>1</v>
      </c>
      <c r="L309" s="276"/>
      <c r="M309" s="277" t="s">
        <v>1</v>
      </c>
      <c r="N309" s="278" t="s">
        <v>41</v>
      </c>
      <c r="O309" s="85"/>
      <c r="P309" s="232">
        <f>O309*H309</f>
        <v>0</v>
      </c>
      <c r="Q309" s="232">
        <v>0</v>
      </c>
      <c r="R309" s="232">
        <f>Q309*H309</f>
        <v>0</v>
      </c>
      <c r="S309" s="232">
        <v>0</v>
      </c>
      <c r="T309" s="233">
        <f>S309*H309</f>
        <v>0</v>
      </c>
      <c r="AR309" s="234" t="s">
        <v>218</v>
      </c>
      <c r="AT309" s="234" t="s">
        <v>270</v>
      </c>
      <c r="AU309" s="234" t="s">
        <v>86</v>
      </c>
      <c r="AY309" s="16" t="s">
        <v>122</v>
      </c>
      <c r="BE309" s="235">
        <f>IF(N309="základní",J309,0)</f>
        <v>0</v>
      </c>
      <c r="BF309" s="235">
        <f>IF(N309="snížená",J309,0)</f>
        <v>0</v>
      </c>
      <c r="BG309" s="235">
        <f>IF(N309="zákl. přenesená",J309,0)</f>
        <v>0</v>
      </c>
      <c r="BH309" s="235">
        <f>IF(N309="sníž. přenesená",J309,0)</f>
        <v>0</v>
      </c>
      <c r="BI309" s="235">
        <f>IF(N309="nulová",J309,0)</f>
        <v>0</v>
      </c>
      <c r="BJ309" s="16" t="s">
        <v>84</v>
      </c>
      <c r="BK309" s="235">
        <f>ROUND(I309*H309,2)</f>
        <v>0</v>
      </c>
      <c r="BL309" s="16" t="s">
        <v>161</v>
      </c>
      <c r="BM309" s="234" t="s">
        <v>463</v>
      </c>
    </row>
    <row r="310" s="1" customFormat="1">
      <c r="B310" s="37"/>
      <c r="C310" s="38"/>
      <c r="D310" s="236" t="s">
        <v>130</v>
      </c>
      <c r="E310" s="38"/>
      <c r="F310" s="237" t="s">
        <v>464</v>
      </c>
      <c r="G310" s="38"/>
      <c r="H310" s="38"/>
      <c r="I310" s="138"/>
      <c r="J310" s="38"/>
      <c r="K310" s="38"/>
      <c r="L310" s="42"/>
      <c r="M310" s="238"/>
      <c r="N310" s="85"/>
      <c r="O310" s="85"/>
      <c r="P310" s="85"/>
      <c r="Q310" s="85"/>
      <c r="R310" s="85"/>
      <c r="S310" s="85"/>
      <c r="T310" s="86"/>
      <c r="AT310" s="16" t="s">
        <v>130</v>
      </c>
      <c r="AU310" s="16" t="s">
        <v>86</v>
      </c>
    </row>
    <row r="311" s="1" customFormat="1" ht="24" customHeight="1">
      <c r="B311" s="37"/>
      <c r="C311" s="223" t="s">
        <v>465</v>
      </c>
      <c r="D311" s="223" t="s">
        <v>125</v>
      </c>
      <c r="E311" s="224" t="s">
        <v>466</v>
      </c>
      <c r="F311" s="225" t="s">
        <v>467</v>
      </c>
      <c r="G311" s="226" t="s">
        <v>267</v>
      </c>
      <c r="H311" s="227">
        <v>43.009999999999998</v>
      </c>
      <c r="I311" s="228"/>
      <c r="J311" s="229">
        <f>ROUND(I311*H311,2)</f>
        <v>0</v>
      </c>
      <c r="K311" s="225" t="s">
        <v>1</v>
      </c>
      <c r="L311" s="42"/>
      <c r="M311" s="230" t="s">
        <v>1</v>
      </c>
      <c r="N311" s="231" t="s">
        <v>41</v>
      </c>
      <c r="O311" s="85"/>
      <c r="P311" s="232">
        <f>O311*H311</f>
        <v>0</v>
      </c>
      <c r="Q311" s="232">
        <v>0</v>
      </c>
      <c r="R311" s="232">
        <f>Q311*H311</f>
        <v>0</v>
      </c>
      <c r="S311" s="232">
        <v>0</v>
      </c>
      <c r="T311" s="233">
        <f>S311*H311</f>
        <v>0</v>
      </c>
      <c r="AR311" s="234" t="s">
        <v>161</v>
      </c>
      <c r="AT311" s="234" t="s">
        <v>125</v>
      </c>
      <c r="AU311" s="234" t="s">
        <v>86</v>
      </c>
      <c r="AY311" s="16" t="s">
        <v>122</v>
      </c>
      <c r="BE311" s="235">
        <f>IF(N311="základní",J311,0)</f>
        <v>0</v>
      </c>
      <c r="BF311" s="235">
        <f>IF(N311="snížená",J311,0)</f>
        <v>0</v>
      </c>
      <c r="BG311" s="235">
        <f>IF(N311="zákl. přenesená",J311,0)</f>
        <v>0</v>
      </c>
      <c r="BH311" s="235">
        <f>IF(N311="sníž. přenesená",J311,0)</f>
        <v>0</v>
      </c>
      <c r="BI311" s="235">
        <f>IF(N311="nulová",J311,0)</f>
        <v>0</v>
      </c>
      <c r="BJ311" s="16" t="s">
        <v>84</v>
      </c>
      <c r="BK311" s="235">
        <f>ROUND(I311*H311,2)</f>
        <v>0</v>
      </c>
      <c r="BL311" s="16" t="s">
        <v>161</v>
      </c>
      <c r="BM311" s="234" t="s">
        <v>468</v>
      </c>
    </row>
    <row r="312" s="12" customFormat="1">
      <c r="B312" s="244"/>
      <c r="C312" s="245"/>
      <c r="D312" s="236" t="s">
        <v>189</v>
      </c>
      <c r="E312" s="246" t="s">
        <v>1</v>
      </c>
      <c r="F312" s="247" t="s">
        <v>469</v>
      </c>
      <c r="G312" s="245"/>
      <c r="H312" s="248">
        <v>43.009999999999998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189</v>
      </c>
      <c r="AU312" s="254" t="s">
        <v>86</v>
      </c>
      <c r="AV312" s="12" t="s">
        <v>86</v>
      </c>
      <c r="AW312" s="12" t="s">
        <v>33</v>
      </c>
      <c r="AX312" s="12" t="s">
        <v>76</v>
      </c>
      <c r="AY312" s="254" t="s">
        <v>122</v>
      </c>
    </row>
    <row r="313" s="13" customFormat="1">
      <c r="B313" s="255"/>
      <c r="C313" s="256"/>
      <c r="D313" s="236" t="s">
        <v>189</v>
      </c>
      <c r="E313" s="257" t="s">
        <v>1</v>
      </c>
      <c r="F313" s="258" t="s">
        <v>191</v>
      </c>
      <c r="G313" s="256"/>
      <c r="H313" s="259">
        <v>43.009999999999998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AT313" s="265" t="s">
        <v>189</v>
      </c>
      <c r="AU313" s="265" t="s">
        <v>86</v>
      </c>
      <c r="AV313" s="13" t="s">
        <v>129</v>
      </c>
      <c r="AW313" s="13" t="s">
        <v>33</v>
      </c>
      <c r="AX313" s="13" t="s">
        <v>84</v>
      </c>
      <c r="AY313" s="265" t="s">
        <v>122</v>
      </c>
    </row>
    <row r="314" s="1" customFormat="1" ht="16.5" customHeight="1">
      <c r="B314" s="37"/>
      <c r="C314" s="269" t="s">
        <v>306</v>
      </c>
      <c r="D314" s="269" t="s">
        <v>270</v>
      </c>
      <c r="E314" s="270" t="s">
        <v>470</v>
      </c>
      <c r="F314" s="271" t="s">
        <v>471</v>
      </c>
      <c r="G314" s="272" t="s">
        <v>273</v>
      </c>
      <c r="H314" s="273">
        <v>70.966999999999999</v>
      </c>
      <c r="I314" s="274"/>
      <c r="J314" s="275">
        <f>ROUND(I314*H314,2)</f>
        <v>0</v>
      </c>
      <c r="K314" s="271" t="s">
        <v>1</v>
      </c>
      <c r="L314" s="276"/>
      <c r="M314" s="277" t="s">
        <v>1</v>
      </c>
      <c r="N314" s="278" t="s">
        <v>41</v>
      </c>
      <c r="O314" s="85"/>
      <c r="P314" s="232">
        <f>O314*H314</f>
        <v>0</v>
      </c>
      <c r="Q314" s="232">
        <v>0</v>
      </c>
      <c r="R314" s="232">
        <f>Q314*H314</f>
        <v>0</v>
      </c>
      <c r="S314" s="232">
        <v>0</v>
      </c>
      <c r="T314" s="233">
        <f>S314*H314</f>
        <v>0</v>
      </c>
      <c r="AR314" s="234" t="s">
        <v>218</v>
      </c>
      <c r="AT314" s="234" t="s">
        <v>270</v>
      </c>
      <c r="AU314" s="234" t="s">
        <v>86</v>
      </c>
      <c r="AY314" s="16" t="s">
        <v>122</v>
      </c>
      <c r="BE314" s="235">
        <f>IF(N314="základní",J314,0)</f>
        <v>0</v>
      </c>
      <c r="BF314" s="235">
        <f>IF(N314="snížená",J314,0)</f>
        <v>0</v>
      </c>
      <c r="BG314" s="235">
        <f>IF(N314="zákl. přenesená",J314,0)</f>
        <v>0</v>
      </c>
      <c r="BH314" s="235">
        <f>IF(N314="sníž. přenesená",J314,0)</f>
        <v>0</v>
      </c>
      <c r="BI314" s="235">
        <f>IF(N314="nulová",J314,0)</f>
        <v>0</v>
      </c>
      <c r="BJ314" s="16" t="s">
        <v>84</v>
      </c>
      <c r="BK314" s="235">
        <f>ROUND(I314*H314,2)</f>
        <v>0</v>
      </c>
      <c r="BL314" s="16" t="s">
        <v>161</v>
      </c>
      <c r="BM314" s="234" t="s">
        <v>472</v>
      </c>
    </row>
    <row r="315" s="1" customFormat="1">
      <c r="B315" s="37"/>
      <c r="C315" s="38"/>
      <c r="D315" s="236" t="s">
        <v>130</v>
      </c>
      <c r="E315" s="38"/>
      <c r="F315" s="237" t="s">
        <v>473</v>
      </c>
      <c r="G315" s="38"/>
      <c r="H315" s="38"/>
      <c r="I315" s="138"/>
      <c r="J315" s="38"/>
      <c r="K315" s="38"/>
      <c r="L315" s="42"/>
      <c r="M315" s="238"/>
      <c r="N315" s="85"/>
      <c r="O315" s="85"/>
      <c r="P315" s="85"/>
      <c r="Q315" s="85"/>
      <c r="R315" s="85"/>
      <c r="S315" s="85"/>
      <c r="T315" s="86"/>
      <c r="AT315" s="16" t="s">
        <v>130</v>
      </c>
      <c r="AU315" s="16" t="s">
        <v>86</v>
      </c>
    </row>
    <row r="316" s="1" customFormat="1" ht="24" customHeight="1">
      <c r="B316" s="37"/>
      <c r="C316" s="223" t="s">
        <v>474</v>
      </c>
      <c r="D316" s="223" t="s">
        <v>125</v>
      </c>
      <c r="E316" s="224" t="s">
        <v>475</v>
      </c>
      <c r="F316" s="225" t="s">
        <v>476</v>
      </c>
      <c r="G316" s="226" t="s">
        <v>267</v>
      </c>
      <c r="H316" s="227">
        <v>6.3499999999999996</v>
      </c>
      <c r="I316" s="228"/>
      <c r="J316" s="229">
        <f>ROUND(I316*H316,2)</f>
        <v>0</v>
      </c>
      <c r="K316" s="225" t="s">
        <v>1</v>
      </c>
      <c r="L316" s="42"/>
      <c r="M316" s="230" t="s">
        <v>1</v>
      </c>
      <c r="N316" s="231" t="s">
        <v>41</v>
      </c>
      <c r="O316" s="85"/>
      <c r="P316" s="232">
        <f>O316*H316</f>
        <v>0</v>
      </c>
      <c r="Q316" s="232">
        <v>0</v>
      </c>
      <c r="R316" s="232">
        <f>Q316*H316</f>
        <v>0</v>
      </c>
      <c r="S316" s="232">
        <v>0</v>
      </c>
      <c r="T316" s="233">
        <f>S316*H316</f>
        <v>0</v>
      </c>
      <c r="AR316" s="234" t="s">
        <v>161</v>
      </c>
      <c r="AT316" s="234" t="s">
        <v>125</v>
      </c>
      <c r="AU316" s="234" t="s">
        <v>86</v>
      </c>
      <c r="AY316" s="16" t="s">
        <v>122</v>
      </c>
      <c r="BE316" s="235">
        <f>IF(N316="základní",J316,0)</f>
        <v>0</v>
      </c>
      <c r="BF316" s="235">
        <f>IF(N316="snížená",J316,0)</f>
        <v>0</v>
      </c>
      <c r="BG316" s="235">
        <f>IF(N316="zákl. přenesená",J316,0)</f>
        <v>0</v>
      </c>
      <c r="BH316" s="235">
        <f>IF(N316="sníž. přenesená",J316,0)</f>
        <v>0</v>
      </c>
      <c r="BI316" s="235">
        <f>IF(N316="nulová",J316,0)</f>
        <v>0</v>
      </c>
      <c r="BJ316" s="16" t="s">
        <v>84</v>
      </c>
      <c r="BK316" s="235">
        <f>ROUND(I316*H316,2)</f>
        <v>0</v>
      </c>
      <c r="BL316" s="16" t="s">
        <v>161</v>
      </c>
      <c r="BM316" s="234" t="s">
        <v>477</v>
      </c>
    </row>
    <row r="317" s="1" customFormat="1">
      <c r="B317" s="37"/>
      <c r="C317" s="38"/>
      <c r="D317" s="236" t="s">
        <v>130</v>
      </c>
      <c r="E317" s="38"/>
      <c r="F317" s="237" t="s">
        <v>478</v>
      </c>
      <c r="G317" s="38"/>
      <c r="H317" s="38"/>
      <c r="I317" s="138"/>
      <c r="J317" s="38"/>
      <c r="K317" s="38"/>
      <c r="L317" s="42"/>
      <c r="M317" s="238"/>
      <c r="N317" s="85"/>
      <c r="O317" s="85"/>
      <c r="P317" s="85"/>
      <c r="Q317" s="85"/>
      <c r="R317" s="85"/>
      <c r="S317" s="85"/>
      <c r="T317" s="86"/>
      <c r="AT317" s="16" t="s">
        <v>130</v>
      </c>
      <c r="AU317" s="16" t="s">
        <v>86</v>
      </c>
    </row>
    <row r="318" s="12" customFormat="1">
      <c r="B318" s="244"/>
      <c r="C318" s="245"/>
      <c r="D318" s="236" t="s">
        <v>189</v>
      </c>
      <c r="E318" s="246" t="s">
        <v>1</v>
      </c>
      <c r="F318" s="247" t="s">
        <v>479</v>
      </c>
      <c r="G318" s="245"/>
      <c r="H318" s="248">
        <v>0.84999999999999998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AT318" s="254" t="s">
        <v>189</v>
      </c>
      <c r="AU318" s="254" t="s">
        <v>86</v>
      </c>
      <c r="AV318" s="12" t="s">
        <v>86</v>
      </c>
      <c r="AW318" s="12" t="s">
        <v>33</v>
      </c>
      <c r="AX318" s="12" t="s">
        <v>76</v>
      </c>
      <c r="AY318" s="254" t="s">
        <v>122</v>
      </c>
    </row>
    <row r="319" s="14" customFormat="1">
      <c r="B319" s="279"/>
      <c r="C319" s="280"/>
      <c r="D319" s="236" t="s">
        <v>189</v>
      </c>
      <c r="E319" s="281" t="s">
        <v>1</v>
      </c>
      <c r="F319" s="282" t="s">
        <v>395</v>
      </c>
      <c r="G319" s="280"/>
      <c r="H319" s="283">
        <v>0.84999999999999998</v>
      </c>
      <c r="I319" s="284"/>
      <c r="J319" s="280"/>
      <c r="K319" s="280"/>
      <c r="L319" s="285"/>
      <c r="M319" s="286"/>
      <c r="N319" s="287"/>
      <c r="O319" s="287"/>
      <c r="P319" s="287"/>
      <c r="Q319" s="287"/>
      <c r="R319" s="287"/>
      <c r="S319" s="287"/>
      <c r="T319" s="288"/>
      <c r="AT319" s="289" t="s">
        <v>189</v>
      </c>
      <c r="AU319" s="289" t="s">
        <v>86</v>
      </c>
      <c r="AV319" s="14" t="s">
        <v>135</v>
      </c>
      <c r="AW319" s="14" t="s">
        <v>33</v>
      </c>
      <c r="AX319" s="14" t="s">
        <v>76</v>
      </c>
      <c r="AY319" s="289" t="s">
        <v>122</v>
      </c>
    </row>
    <row r="320" s="12" customFormat="1">
      <c r="B320" s="244"/>
      <c r="C320" s="245"/>
      <c r="D320" s="236" t="s">
        <v>189</v>
      </c>
      <c r="E320" s="246" t="s">
        <v>1</v>
      </c>
      <c r="F320" s="247" t="s">
        <v>480</v>
      </c>
      <c r="G320" s="245"/>
      <c r="H320" s="248">
        <v>5.5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AT320" s="254" t="s">
        <v>189</v>
      </c>
      <c r="AU320" s="254" t="s">
        <v>86</v>
      </c>
      <c r="AV320" s="12" t="s">
        <v>86</v>
      </c>
      <c r="AW320" s="12" t="s">
        <v>33</v>
      </c>
      <c r="AX320" s="12" t="s">
        <v>76</v>
      </c>
      <c r="AY320" s="254" t="s">
        <v>122</v>
      </c>
    </row>
    <row r="321" s="14" customFormat="1">
      <c r="B321" s="279"/>
      <c r="C321" s="280"/>
      <c r="D321" s="236" t="s">
        <v>189</v>
      </c>
      <c r="E321" s="281" t="s">
        <v>1</v>
      </c>
      <c r="F321" s="282" t="s">
        <v>395</v>
      </c>
      <c r="G321" s="280"/>
      <c r="H321" s="283">
        <v>5.5</v>
      </c>
      <c r="I321" s="284"/>
      <c r="J321" s="280"/>
      <c r="K321" s="280"/>
      <c r="L321" s="285"/>
      <c r="M321" s="286"/>
      <c r="N321" s="287"/>
      <c r="O321" s="287"/>
      <c r="P321" s="287"/>
      <c r="Q321" s="287"/>
      <c r="R321" s="287"/>
      <c r="S321" s="287"/>
      <c r="T321" s="288"/>
      <c r="AT321" s="289" t="s">
        <v>189</v>
      </c>
      <c r="AU321" s="289" t="s">
        <v>86</v>
      </c>
      <c r="AV321" s="14" t="s">
        <v>135</v>
      </c>
      <c r="AW321" s="14" t="s">
        <v>33</v>
      </c>
      <c r="AX321" s="14" t="s">
        <v>76</v>
      </c>
      <c r="AY321" s="289" t="s">
        <v>122</v>
      </c>
    </row>
    <row r="322" s="13" customFormat="1">
      <c r="B322" s="255"/>
      <c r="C322" s="256"/>
      <c r="D322" s="236" t="s">
        <v>189</v>
      </c>
      <c r="E322" s="257" t="s">
        <v>1</v>
      </c>
      <c r="F322" s="258" t="s">
        <v>191</v>
      </c>
      <c r="G322" s="256"/>
      <c r="H322" s="259">
        <v>6.3499999999999996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AT322" s="265" t="s">
        <v>189</v>
      </c>
      <c r="AU322" s="265" t="s">
        <v>86</v>
      </c>
      <c r="AV322" s="13" t="s">
        <v>129</v>
      </c>
      <c r="AW322" s="13" t="s">
        <v>33</v>
      </c>
      <c r="AX322" s="13" t="s">
        <v>84</v>
      </c>
      <c r="AY322" s="265" t="s">
        <v>122</v>
      </c>
    </row>
    <row r="323" s="1" customFormat="1" ht="16.5" customHeight="1">
      <c r="B323" s="37"/>
      <c r="C323" s="269" t="s">
        <v>310</v>
      </c>
      <c r="D323" s="269" t="s">
        <v>270</v>
      </c>
      <c r="E323" s="270" t="s">
        <v>481</v>
      </c>
      <c r="F323" s="271" t="s">
        <v>482</v>
      </c>
      <c r="G323" s="272" t="s">
        <v>267</v>
      </c>
      <c r="H323" s="273">
        <v>7.6200000000000001</v>
      </c>
      <c r="I323" s="274"/>
      <c r="J323" s="275">
        <f>ROUND(I323*H323,2)</f>
        <v>0</v>
      </c>
      <c r="K323" s="271" t="s">
        <v>1</v>
      </c>
      <c r="L323" s="276"/>
      <c r="M323" s="290" t="s">
        <v>1</v>
      </c>
      <c r="N323" s="291" t="s">
        <v>41</v>
      </c>
      <c r="O323" s="241"/>
      <c r="P323" s="242">
        <f>O323*H323</f>
        <v>0</v>
      </c>
      <c r="Q323" s="242">
        <v>0</v>
      </c>
      <c r="R323" s="242">
        <f>Q323*H323</f>
        <v>0</v>
      </c>
      <c r="S323" s="242">
        <v>0</v>
      </c>
      <c r="T323" s="243">
        <f>S323*H323</f>
        <v>0</v>
      </c>
      <c r="AR323" s="234" t="s">
        <v>218</v>
      </c>
      <c r="AT323" s="234" t="s">
        <v>270</v>
      </c>
      <c r="AU323" s="234" t="s">
        <v>86</v>
      </c>
      <c r="AY323" s="16" t="s">
        <v>122</v>
      </c>
      <c r="BE323" s="235">
        <f>IF(N323="základní",J323,0)</f>
        <v>0</v>
      </c>
      <c r="BF323" s="235">
        <f>IF(N323="snížená",J323,0)</f>
        <v>0</v>
      </c>
      <c r="BG323" s="235">
        <f>IF(N323="zákl. přenesená",J323,0)</f>
        <v>0</v>
      </c>
      <c r="BH323" s="235">
        <f>IF(N323="sníž. přenesená",J323,0)</f>
        <v>0</v>
      </c>
      <c r="BI323" s="235">
        <f>IF(N323="nulová",J323,0)</f>
        <v>0</v>
      </c>
      <c r="BJ323" s="16" t="s">
        <v>84</v>
      </c>
      <c r="BK323" s="235">
        <f>ROUND(I323*H323,2)</f>
        <v>0</v>
      </c>
      <c r="BL323" s="16" t="s">
        <v>161</v>
      </c>
      <c r="BM323" s="234" t="s">
        <v>483</v>
      </c>
    </row>
    <row r="324" s="1" customFormat="1" ht="6.96" customHeight="1">
      <c r="B324" s="60"/>
      <c r="C324" s="61"/>
      <c r="D324" s="61"/>
      <c r="E324" s="61"/>
      <c r="F324" s="61"/>
      <c r="G324" s="61"/>
      <c r="H324" s="61"/>
      <c r="I324" s="172"/>
      <c r="J324" s="61"/>
      <c r="K324" s="61"/>
      <c r="L324" s="42"/>
    </row>
  </sheetData>
  <sheetProtection sheet="1" autoFilter="0" formatColumns="0" formatRows="0" objects="1" scenarios="1" spinCount="100000" saltValue="vv1Sjl17vmtRFII+kzfi7SKlQWAZvXfiT61soKyT0nip3c4lJDjB6S+/jdWLGrlavN9j2lJl5pWJ35Xih87Bdg==" hashValue="flfjNIsIc3X93f6Snfkfxzy4Df9tlYdsvx64RR4RSJH39lBHKery6QtYEA/cGcCmxninrcyqNGyoN2Q4ECqV6w==" algorithmName="SHA-512" password="CC35"/>
  <autoFilter ref="C125:K32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2020-04-07T13:46:29Z</dcterms:created>
  <dcterms:modified xsi:type="dcterms:W3CDTF">2020-04-07T13:46:35Z</dcterms:modified>
</cp:coreProperties>
</file>